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40840D60-C063-47C3-BE9B-4D61442BC4C4}" xr6:coauthVersionLast="41" xr6:coauthVersionMax="41" xr10:uidLastSave="{00000000-0000-0000-0000-000000000000}"/>
  <bookViews>
    <workbookView xWindow="-12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 name="Allocation Summary" sheetId="11" state="hidden" r:id="rId9"/>
  </sheet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3" i="11" l="1"/>
  <c r="W23" i="11"/>
  <c r="X22" i="11"/>
  <c r="D21" i="6" s="1"/>
  <c r="W22" i="11"/>
  <c r="C21" i="6" s="1"/>
  <c r="X21" i="11"/>
  <c r="W21" i="11"/>
  <c r="X20" i="11"/>
  <c r="D19" i="6" s="1"/>
  <c r="W20" i="11"/>
  <c r="C19" i="6" s="1"/>
  <c r="X19" i="11"/>
  <c r="W19" i="11"/>
  <c r="X18" i="11"/>
  <c r="D17" i="6" s="1"/>
  <c r="W18" i="11"/>
  <c r="C17" i="6" s="1"/>
  <c r="X17" i="11"/>
  <c r="W17" i="11"/>
  <c r="S23" i="11"/>
  <c r="D22" i="5" s="1"/>
  <c r="R23" i="11"/>
  <c r="C22" i="5" s="1"/>
  <c r="S22" i="11"/>
  <c r="R22" i="11"/>
  <c r="S21" i="11"/>
  <c r="D20" i="5" s="1"/>
  <c r="R21" i="11"/>
  <c r="C20" i="5" s="1"/>
  <c r="S20" i="11"/>
  <c r="R20" i="11"/>
  <c r="S19" i="11"/>
  <c r="D18" i="5" s="1"/>
  <c r="R19" i="11"/>
  <c r="C18" i="5" s="1"/>
  <c r="S18" i="11"/>
  <c r="R18" i="11"/>
  <c r="S17" i="11"/>
  <c r="D16" i="5" s="1"/>
  <c r="R17" i="11"/>
  <c r="C16" i="5" s="1"/>
  <c r="N23" i="11"/>
  <c r="M23" i="11"/>
  <c r="N22" i="11"/>
  <c r="D21" i="4" s="1"/>
  <c r="M22" i="11"/>
  <c r="C21" i="4" s="1"/>
  <c r="N21" i="11"/>
  <c r="M21" i="11"/>
  <c r="N20" i="11"/>
  <c r="M20" i="11"/>
  <c r="C19" i="4" s="1"/>
  <c r="N19" i="11"/>
  <c r="M19" i="11"/>
  <c r="N18" i="11"/>
  <c r="M18" i="11"/>
  <c r="C17" i="4" s="1"/>
  <c r="N17" i="11"/>
  <c r="M17" i="11"/>
  <c r="I23" i="11"/>
  <c r="D22" i="3" s="1"/>
  <c r="H23" i="11"/>
  <c r="C22" i="3" s="1"/>
  <c r="I22" i="11"/>
  <c r="D21" i="3" s="1"/>
  <c r="H22" i="11"/>
  <c r="I21" i="11"/>
  <c r="H21" i="11"/>
  <c r="C20" i="3" s="1"/>
  <c r="I20" i="11"/>
  <c r="D19" i="3" s="1"/>
  <c r="H20" i="11"/>
  <c r="I19" i="11"/>
  <c r="D18" i="3" s="1"/>
  <c r="H19" i="11"/>
  <c r="C18" i="3" s="1"/>
  <c r="I18" i="11"/>
  <c r="D17" i="3" s="1"/>
  <c r="H18" i="11"/>
  <c r="I17" i="11"/>
  <c r="H17" i="11"/>
  <c r="C16" i="3" s="1"/>
  <c r="D22" i="6"/>
  <c r="C22" i="6"/>
  <c r="D20" i="6"/>
  <c r="C20" i="6"/>
  <c r="D18" i="6"/>
  <c r="C18" i="6"/>
  <c r="D16" i="6"/>
  <c r="C16" i="6"/>
  <c r="D21" i="5"/>
  <c r="C21" i="5"/>
  <c r="D19" i="5"/>
  <c r="C19" i="5"/>
  <c r="D17" i="5"/>
  <c r="C17" i="5"/>
  <c r="D22" i="4"/>
  <c r="C22" i="4"/>
  <c r="D20" i="4"/>
  <c r="C20" i="4"/>
  <c r="D19" i="4"/>
  <c r="D18" i="4"/>
  <c r="C18" i="4"/>
  <c r="D17" i="4"/>
  <c r="D16" i="4"/>
  <c r="C16" i="4"/>
  <c r="C21" i="3"/>
  <c r="D20" i="3"/>
  <c r="C19" i="3"/>
  <c r="C17" i="3"/>
  <c r="D16" i="3"/>
  <c r="Z5" i="11" l="1"/>
  <c r="X5" i="11"/>
  <c r="W5" i="11"/>
  <c r="S5" i="11"/>
  <c r="R5" i="11"/>
  <c r="U5" i="11" s="1"/>
  <c r="N5" i="11"/>
  <c r="M5" i="11"/>
  <c r="P5" i="11" s="1"/>
  <c r="I5" i="11"/>
  <c r="H5" i="11"/>
  <c r="K5" i="11" s="1"/>
  <c r="E14" i="5" l="1"/>
  <c r="D14" i="5"/>
  <c r="C14" i="5"/>
  <c r="E13" i="5"/>
  <c r="D13" i="5"/>
  <c r="C13" i="5"/>
  <c r="D13" i="4"/>
  <c r="C13" i="4"/>
  <c r="Z13" i="11"/>
  <c r="F12" i="6" s="1"/>
  <c r="Y13" i="11"/>
  <c r="E12" i="6" s="1"/>
  <c r="X13" i="11"/>
  <c r="D12" i="6" s="1"/>
  <c r="W13" i="11"/>
  <c r="C12" i="6" s="1"/>
  <c r="Z12" i="11"/>
  <c r="Y12" i="11"/>
  <c r="X12" i="11"/>
  <c r="D11" i="6" s="1"/>
  <c r="W12" i="11"/>
  <c r="C11" i="6" s="1"/>
  <c r="Z10" i="11"/>
  <c r="Y10" i="11"/>
  <c r="X10" i="11"/>
  <c r="D9" i="6" s="1"/>
  <c r="W10" i="11"/>
  <c r="C9" i="6" s="1"/>
  <c r="Z9" i="11"/>
  <c r="Y9" i="11"/>
  <c r="E8" i="6" s="1"/>
  <c r="X9" i="11"/>
  <c r="D8" i="6" s="1"/>
  <c r="W9" i="11"/>
  <c r="C8" i="6" s="1"/>
  <c r="Z8" i="11"/>
  <c r="F7" i="6" s="1"/>
  <c r="Y8" i="11"/>
  <c r="E7" i="6" s="1"/>
  <c r="X8" i="11"/>
  <c r="D7" i="6" s="1"/>
  <c r="W8" i="11"/>
  <c r="C7" i="6" s="1"/>
  <c r="Z7" i="11"/>
  <c r="Y7" i="11"/>
  <c r="X7" i="11"/>
  <c r="D6" i="6" s="1"/>
  <c r="W7" i="11"/>
  <c r="C6" i="6" s="1"/>
  <c r="Z6" i="11"/>
  <c r="Y6" i="11"/>
  <c r="X6" i="11"/>
  <c r="D5" i="6" s="1"/>
  <c r="W6" i="11"/>
  <c r="C5" i="6" s="1"/>
  <c r="U13" i="11"/>
  <c r="F12" i="5" s="1"/>
  <c r="T13" i="11"/>
  <c r="E12" i="5" s="1"/>
  <c r="S13" i="11"/>
  <c r="D12" i="5" s="1"/>
  <c r="R13" i="11"/>
  <c r="C12" i="5" s="1"/>
  <c r="U12" i="11"/>
  <c r="F11" i="5" s="1"/>
  <c r="T12" i="11"/>
  <c r="E11" i="5" s="1"/>
  <c r="S12" i="11"/>
  <c r="D11" i="5" s="1"/>
  <c r="R12" i="11"/>
  <c r="C11" i="5" s="1"/>
  <c r="U10" i="11"/>
  <c r="F9" i="5" s="1"/>
  <c r="T10" i="11"/>
  <c r="E9" i="5" s="1"/>
  <c r="S10" i="11"/>
  <c r="D9" i="5" s="1"/>
  <c r="R10" i="11"/>
  <c r="C9" i="5" s="1"/>
  <c r="U9" i="11"/>
  <c r="F8" i="5" s="1"/>
  <c r="T9" i="11"/>
  <c r="E8" i="5" s="1"/>
  <c r="S9" i="11"/>
  <c r="D8" i="5" s="1"/>
  <c r="R9" i="11"/>
  <c r="C8" i="5" s="1"/>
  <c r="U8" i="11"/>
  <c r="F7" i="5" s="1"/>
  <c r="T8" i="11"/>
  <c r="S8" i="11"/>
  <c r="D7" i="5" s="1"/>
  <c r="R8" i="11"/>
  <c r="C7" i="5" s="1"/>
  <c r="U7" i="11"/>
  <c r="F6" i="5" s="1"/>
  <c r="T7" i="11"/>
  <c r="E6" i="5" s="1"/>
  <c r="S7" i="11"/>
  <c r="D6" i="5" s="1"/>
  <c r="R7" i="11"/>
  <c r="C6" i="5" s="1"/>
  <c r="U6" i="11"/>
  <c r="F5" i="5" s="1"/>
  <c r="T6" i="11"/>
  <c r="E5" i="5" s="1"/>
  <c r="S6" i="11"/>
  <c r="D5" i="5" s="1"/>
  <c r="R6" i="11"/>
  <c r="C5" i="5" s="1"/>
  <c r="P13" i="11"/>
  <c r="F12" i="4" s="1"/>
  <c r="O13" i="11"/>
  <c r="E12" i="4" s="1"/>
  <c r="N13" i="11"/>
  <c r="D12" i="4" s="1"/>
  <c r="M13" i="11"/>
  <c r="P12" i="11"/>
  <c r="F11" i="4" s="1"/>
  <c r="O12" i="11"/>
  <c r="E11" i="4" s="1"/>
  <c r="N12" i="11"/>
  <c r="D11" i="4" s="1"/>
  <c r="M12" i="11"/>
  <c r="P10" i="11"/>
  <c r="F9" i="4" s="1"/>
  <c r="O10" i="11"/>
  <c r="E9" i="4" s="1"/>
  <c r="N10" i="11"/>
  <c r="D9" i="4" s="1"/>
  <c r="M10" i="11"/>
  <c r="P9" i="11"/>
  <c r="F8" i="4" s="1"/>
  <c r="O9" i="11"/>
  <c r="E8" i="4" s="1"/>
  <c r="N9" i="11"/>
  <c r="D8" i="4" s="1"/>
  <c r="M9" i="11"/>
  <c r="C8" i="4" s="1"/>
  <c r="P8" i="11"/>
  <c r="F7" i="4" s="1"/>
  <c r="O8" i="11"/>
  <c r="E7" i="4" s="1"/>
  <c r="N8" i="11"/>
  <c r="D7" i="4" s="1"/>
  <c r="M8" i="11"/>
  <c r="C7" i="4" s="1"/>
  <c r="P7" i="11"/>
  <c r="F6" i="4" s="1"/>
  <c r="O7" i="11"/>
  <c r="E6" i="4" s="1"/>
  <c r="N7" i="11"/>
  <c r="D6" i="4" s="1"/>
  <c r="M7" i="11"/>
  <c r="P6" i="11"/>
  <c r="F5" i="4" s="1"/>
  <c r="O6" i="11"/>
  <c r="E5" i="4" s="1"/>
  <c r="N6" i="11"/>
  <c r="D5" i="4" s="1"/>
  <c r="M6" i="11"/>
  <c r="C5" i="4" s="1"/>
  <c r="K13" i="11"/>
  <c r="F12" i="3" s="1"/>
  <c r="J13" i="11"/>
  <c r="I13" i="11"/>
  <c r="H13" i="11"/>
  <c r="L13" i="11" s="1"/>
  <c r="K12" i="11"/>
  <c r="F11" i="3" s="1"/>
  <c r="J12" i="11"/>
  <c r="I12" i="11"/>
  <c r="H12" i="11"/>
  <c r="C11" i="3" s="1"/>
  <c r="K10" i="11"/>
  <c r="F9" i="3" s="1"/>
  <c r="J10" i="11"/>
  <c r="I10" i="11"/>
  <c r="D9" i="3" s="1"/>
  <c r="H10" i="11"/>
  <c r="C9" i="3" s="1"/>
  <c r="K9" i="11"/>
  <c r="J9" i="11"/>
  <c r="E8" i="3" s="1"/>
  <c r="I9" i="11"/>
  <c r="D8" i="3" s="1"/>
  <c r="H9" i="11"/>
  <c r="C8" i="3" s="1"/>
  <c r="K8" i="11"/>
  <c r="J8" i="11"/>
  <c r="I8" i="11"/>
  <c r="H8" i="11"/>
  <c r="C7" i="3" s="1"/>
  <c r="K7" i="11"/>
  <c r="J7" i="11"/>
  <c r="I7" i="11"/>
  <c r="H7" i="11"/>
  <c r="K6" i="11"/>
  <c r="J6" i="11"/>
  <c r="I6" i="11"/>
  <c r="H6" i="11"/>
  <c r="C24" i="3" s="1"/>
  <c r="F11" i="6"/>
  <c r="E14" i="6"/>
  <c r="D14" i="6"/>
  <c r="C14" i="6"/>
  <c r="E13" i="6"/>
  <c r="D13" i="6"/>
  <c r="C13" i="6"/>
  <c r="E11" i="6"/>
  <c r="F9" i="6"/>
  <c r="E9" i="6"/>
  <c r="F8" i="6"/>
  <c r="F6" i="6"/>
  <c r="E6" i="6"/>
  <c r="F5" i="6"/>
  <c r="E5" i="6"/>
  <c r="E14" i="4"/>
  <c r="D14" i="4"/>
  <c r="C14" i="4"/>
  <c r="E13" i="4"/>
  <c r="E14" i="3"/>
  <c r="D14" i="3"/>
  <c r="C14" i="3"/>
  <c r="E13" i="3"/>
  <c r="D13" i="3"/>
  <c r="C13" i="3"/>
  <c r="E12" i="3"/>
  <c r="D12" i="3"/>
  <c r="C12" i="3"/>
  <c r="E11" i="3"/>
  <c r="D11" i="3"/>
  <c r="E9" i="3"/>
  <c r="F8" i="3"/>
  <c r="F7" i="3"/>
  <c r="E7" i="3"/>
  <c r="D7" i="3"/>
  <c r="F6" i="3"/>
  <c r="E6" i="3"/>
  <c r="D6" i="3"/>
  <c r="C6" i="3"/>
  <c r="F5" i="3"/>
  <c r="E5" i="3"/>
  <c r="D5" i="3"/>
  <c r="C5" i="3"/>
  <c r="AA28" i="11"/>
  <c r="AA27" i="11"/>
  <c r="AA26" i="11"/>
  <c r="AA25" i="11"/>
  <c r="AA23" i="11"/>
  <c r="AA22" i="11"/>
  <c r="AA21" i="11"/>
  <c r="AA20" i="11"/>
  <c r="AA19" i="11"/>
  <c r="AA18" i="11"/>
  <c r="AA17" i="11"/>
  <c r="AA15" i="11"/>
  <c r="AA14" i="11"/>
  <c r="V28" i="11"/>
  <c r="V27" i="11"/>
  <c r="V26" i="11"/>
  <c r="V25" i="11"/>
  <c r="V23" i="11"/>
  <c r="V22" i="11"/>
  <c r="V21" i="11"/>
  <c r="V20" i="11"/>
  <c r="V19" i="11"/>
  <c r="V18" i="11"/>
  <c r="V17" i="11"/>
  <c r="V15" i="11"/>
  <c r="V14" i="11"/>
  <c r="Q28" i="11"/>
  <c r="Q27" i="11"/>
  <c r="Q26" i="11"/>
  <c r="Q25" i="11"/>
  <c r="Q23" i="11"/>
  <c r="Q22" i="11"/>
  <c r="Q21" i="11"/>
  <c r="Q20" i="11"/>
  <c r="Q19" i="11"/>
  <c r="Q18" i="11"/>
  <c r="Q17" i="11"/>
  <c r="Q15" i="11"/>
  <c r="Q14" i="11"/>
  <c r="L28" i="11"/>
  <c r="L27" i="11"/>
  <c r="L26" i="11"/>
  <c r="L25" i="11"/>
  <c r="L23" i="11"/>
  <c r="L22" i="11"/>
  <c r="L21" i="11"/>
  <c r="L20" i="11"/>
  <c r="L19" i="11"/>
  <c r="L18" i="11"/>
  <c r="L17" i="11"/>
  <c r="L15" i="11"/>
  <c r="L14" i="11"/>
  <c r="G28" i="11"/>
  <c r="G27" i="11"/>
  <c r="G26" i="11"/>
  <c r="G25" i="11"/>
  <c r="G23" i="11"/>
  <c r="G22" i="11"/>
  <c r="G21" i="11"/>
  <c r="G20" i="11"/>
  <c r="G19" i="11"/>
  <c r="G18" i="11"/>
  <c r="G17" i="11"/>
  <c r="G15" i="11"/>
  <c r="G14" i="11"/>
  <c r="G13" i="11"/>
  <c r="G12" i="11"/>
  <c r="G10" i="11"/>
  <c r="G9" i="11"/>
  <c r="G8" i="11"/>
  <c r="G7" i="11"/>
  <c r="G6" i="11"/>
  <c r="AA10" i="11" l="1"/>
  <c r="Q8" i="11"/>
  <c r="L8" i="11"/>
  <c r="Q7" i="11"/>
  <c r="Q10" i="11"/>
  <c r="Q12" i="11"/>
  <c r="Q13" i="11"/>
  <c r="V10" i="11"/>
  <c r="V8" i="11"/>
  <c r="C6" i="4"/>
  <c r="C9" i="4"/>
  <c r="C11" i="4"/>
  <c r="C12" i="4"/>
  <c r="L9" i="11"/>
  <c r="L6" i="11"/>
  <c r="L7" i="11"/>
  <c r="L10" i="11"/>
  <c r="V13" i="11"/>
  <c r="E7" i="5"/>
  <c r="AA12" i="11"/>
  <c r="AA13" i="11"/>
  <c r="AA7" i="11"/>
  <c r="AA8" i="11"/>
  <c r="AA9" i="11"/>
  <c r="AA6" i="11"/>
  <c r="V12" i="11"/>
  <c r="V9" i="11"/>
  <c r="V7" i="11"/>
  <c r="V6" i="11"/>
  <c r="Q9" i="11"/>
  <c r="Q6" i="11"/>
  <c r="L12" i="11"/>
  <c r="D50" i="2" l="1"/>
  <c r="G7" i="2"/>
  <c r="G8" i="2"/>
  <c r="E52" i="2"/>
  <c r="D52" i="2"/>
  <c r="C52" i="2"/>
  <c r="E51" i="2"/>
  <c r="D51" i="2"/>
  <c r="C51" i="2"/>
  <c r="E50" i="2"/>
  <c r="C50" i="2"/>
  <c r="E49" i="2"/>
  <c r="D49" i="2"/>
  <c r="C49"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F12" i="2" s="1"/>
  <c r="E9" i="2"/>
  <c r="E12" i="2" s="1"/>
  <c r="D9" i="2"/>
  <c r="C9" i="2"/>
  <c r="F6" i="2"/>
  <c r="E6" i="2"/>
  <c r="D6" i="2"/>
  <c r="C6" i="2"/>
  <c r="F5" i="2"/>
  <c r="E5" i="2"/>
  <c r="D5" i="2"/>
  <c r="C5" i="2"/>
  <c r="D46" i="2"/>
  <c r="E46" i="2"/>
  <c r="F46" i="2"/>
  <c r="C46" i="2"/>
  <c r="F21" i="2"/>
  <c r="F47"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52" i="2" s="1"/>
  <c r="G26" i="3"/>
  <c r="G25" i="3"/>
  <c r="G24" i="3"/>
  <c r="G22" i="3"/>
  <c r="G21" i="3"/>
  <c r="G20" i="3"/>
  <c r="G19" i="3"/>
  <c r="G18" i="3"/>
  <c r="G17" i="3"/>
  <c r="G16" i="3"/>
  <c r="G14" i="3"/>
  <c r="G19" i="2" s="1"/>
  <c r="G13" i="3"/>
  <c r="G12" i="3"/>
  <c r="G11" i="3"/>
  <c r="G9" i="3"/>
  <c r="G8" i="3"/>
  <c r="G7" i="3"/>
  <c r="G6" i="3"/>
  <c r="G5" i="3"/>
  <c r="G45" i="2"/>
  <c r="G44" i="2"/>
  <c r="G43" i="2"/>
  <c r="G42" i="2"/>
  <c r="G41" i="2"/>
  <c r="G40" i="2"/>
  <c r="G39" i="2"/>
  <c r="G38" i="2"/>
  <c r="G37" i="2"/>
  <c r="G36" i="2"/>
  <c r="G35" i="2"/>
  <c r="G34" i="2"/>
  <c r="G32" i="2"/>
  <c r="G31" i="2"/>
  <c r="G30" i="2"/>
  <c r="G20" i="2"/>
  <c r="G17" i="2"/>
  <c r="G16" i="2"/>
  <c r="G28" i="2"/>
  <c r="G25" i="2" l="1"/>
  <c r="E21" i="2"/>
  <c r="E33" i="2"/>
  <c r="G46" i="2"/>
  <c r="G29" i="2"/>
  <c r="G24" i="2"/>
  <c r="C21" i="2"/>
  <c r="G18" i="2"/>
  <c r="G14" i="2"/>
  <c r="G15" i="2"/>
  <c r="G9" i="2"/>
  <c r="G10" i="2"/>
  <c r="C12" i="2"/>
  <c r="D21" i="2"/>
  <c r="E47" i="2"/>
  <c r="D12" i="2"/>
  <c r="G11" i="2"/>
  <c r="G51" i="2"/>
  <c r="G26" i="2"/>
  <c r="G50" i="2"/>
  <c r="G49" i="2"/>
  <c r="G27" i="2"/>
  <c r="G23" i="2"/>
  <c r="C33" i="2"/>
  <c r="D33" i="2"/>
  <c r="G5" i="2"/>
  <c r="G6" i="2"/>
  <c r="C47" i="2" l="1"/>
  <c r="G21" i="2"/>
  <c r="G12" i="2"/>
  <c r="D47" i="2"/>
  <c r="G33" i="2"/>
  <c r="G47" i="2" l="1"/>
</calcChain>
</file>

<file path=xl/sharedStrings.xml><?xml version="1.0" encoding="utf-8"?>
<sst xmlns="http://schemas.openxmlformats.org/spreadsheetml/2006/main" count="422" uniqueCount="111">
  <si>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</si>
  <si>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</si>
  <si>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</si>
  <si>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</si>
  <si>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</si>
  <si>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</si>
  <si>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</si>
  <si>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</si>
  <si>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</si>
  <si>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</si>
  <si>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</si>
  <si>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</si>
  <si>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</si>
  <si>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</si>
  <si>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</si>
  <si>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</si>
  <si>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</si>
  <si>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</si>
  <si>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</si>
  <si>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</si>
  <si>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</si>
  <si>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</si>
  <si>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</si>
  <si>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</si>
  <si>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</si>
  <si>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</si>
  <si>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</si>
  <si>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</si>
  <si>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</si>
  <si>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</si>
  <si>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</si>
  <si>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</si>
  <si>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</si>
  <si>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</si>
  <si>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</si>
  <si>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</si>
  <si>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</si>
  <si>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</si>
  <si>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</si>
  <si>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</si>
  <si>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</si>
  <si>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</si>
  <si>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</si>
  <si>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</si>
  <si>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</si>
  <si>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</si>
  <si>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</si>
  <si>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</si>
  <si>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</si>
  <si>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</si>
  <si>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</si>
  <si>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</si>
  <si>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</si>
  <si>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</si>
  <si>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</si>
  <si>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</si>
  <si>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</si>
  <si>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</si>
  <si>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</si>
  <si>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</si>
  <si>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</si>
  <si>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</si>
  <si>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</si>
  <si>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</si>
  <si>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</si>
  <si>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</si>
  <si>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</si>
  <si>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</si>
  <si>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</si>
  <si>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</si>
  <si>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</si>
  <si>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</si>
  <si>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</si>
  <si>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</si>
  <si>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</si>
  <si>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</si>
  <si>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</si>
  <si>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</si>
  <si>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</si>
  <si>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</si>
  <si>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</si>
  <si>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</si>
  <si>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</si>
  <si>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</si>
  <si>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</si>
  <si>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</si>
  <si>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</si>
  <si>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</si>
  <si>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</si>
  <si>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</si>
  <si>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</si>
  <si>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</si>
  <si>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</si>
  <si>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</si>
  <si>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945 Long Version: 5/21/2018</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</si>
  <si>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</si>
  <si>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</si>
  <si>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</si>
  <si>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United Healthcare Insurance Company</t>
  </si>
  <si>
    <t>Patrick</t>
  </si>
  <si>
    <t>Calabro</t>
  </si>
  <si>
    <t>patrick_calabro@uhc.com</t>
  </si>
  <si>
    <t>(860) 702-5852</t>
  </si>
  <si>
    <t>Area 1</t>
  </si>
  <si>
    <t>Area 2</t>
  </si>
  <si>
    <t>Area 3</t>
  </si>
  <si>
    <t>Area 4</t>
  </si>
  <si>
    <t>X</t>
  </si>
  <si>
    <t>Allocated by members</t>
  </si>
  <si>
    <t>Large</t>
  </si>
  <si>
    <t>Small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</si>
</sst>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
    <numFmt numFmtId="165" formatCode="[&lt;=9999999]###\-####;\(###\)\ ###\-####"/>
    <numFmt numFmtId="166" formatCode=";;;"/>
    <numFmt numFmtId="167" formatCode="_(* #,##0_);_(* \(#,##0\);_(* &quot;-&quot;??_);_(@_)"/>
    <numFmt numFmtId="168" formatCode="0.0%"/>
  </numFmts>
  <fonts count="32"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sz val="11"/>
      <color theme="1"/>
      <name val="Calibri"/>
      <family val="2"/>
      <scheme val="minor"/>
    </font>
    <font>
      <sz val="10"/>
      <color rgb="FF000000"/>
      <name val="Calibri"/>
      <family val="2"/>
    </font>
    <font>
      <sz val="11"/>
      <color theme="1"/>
      <name val="Calibri"/>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
      <patternFill patternType="solid">
        <fgColor rgb="FFFFFFCC"/>
        <bgColor rgb="FF000000"/>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4">
    <xf numFmtId="0" fontId="0" fillId="0" borderId="0"/>
    <xf numFmtId="43" fontId="4" fillId="0" borderId="0" applyFont="0" applyFill="0" applyBorder="0" applyAlignment="0" applyProtection="0"/>
    <xf numFmtId="0" fontId="4" fillId="0" borderId="0"/>
    <xf numFmtId="9" fontId="29" fillId="0" borderId="0" applyFont="0" applyFill="0" applyBorder="0" applyAlignment="0" applyProtection="0"/>
  </cellStyleXfs>
  <cellXfs count="143">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7" fontId="12" fillId="6" borderId="5" xfId="0" applyNumberFormat="1" applyFont="1" applyFill="1" applyBorder="1" applyAlignment="1" applyProtection="1">
      <alignment vertical="center"/>
      <protection locked="0"/>
    </xf>
    <xf numFmtId="167" fontId="12" fillId="6" borderId="15" xfId="0" applyNumberFormat="1" applyFont="1" applyFill="1" applyBorder="1" applyAlignment="1" applyProtection="1">
      <alignment vertical="center"/>
      <protection locked="0"/>
    </xf>
    <xf numFmtId="167" fontId="12" fillId="6" borderId="14" xfId="0" applyNumberFormat="1" applyFont="1" applyFill="1" applyBorder="1" applyAlignment="1" applyProtection="1">
      <alignment vertical="center"/>
      <protection locked="0"/>
    </xf>
    <xf numFmtId="167" fontId="12" fillId="6" borderId="16" xfId="0" applyNumberFormat="1" applyFont="1" applyFill="1" applyBorder="1" applyAlignment="1" applyProtection="1">
      <alignment vertical="center"/>
      <protection locked="0"/>
    </xf>
    <xf numFmtId="3" fontId="12" fillId="9" borderId="16" xfId="0" applyNumberFormat="1" applyFont="1" applyFill="1" applyBorder="1" applyAlignment="1" applyProtection="1">
      <alignment vertical="center"/>
      <protection locked="0"/>
    </xf>
    <xf numFmtId="3" fontId="12" fillId="9" borderId="15" xfId="0" applyNumberFormat="1" applyFont="1" applyFill="1" applyBorder="1" applyAlignment="1" applyProtection="1">
      <alignment vertical="center"/>
      <protection locked="0"/>
    </xf>
    <xf numFmtId="0" fontId="12" fillId="6" borderId="15" xfId="0" applyFont="1" applyFill="1" applyBorder="1" applyAlignment="1" applyProtection="1">
      <alignment vertical="center"/>
      <protection locked="0"/>
    </xf>
    <xf numFmtId="168" fontId="30" fillId="0" borderId="0" xfId="3" applyNumberFormat="1" applyFont="1" applyFill="1" applyBorder="1"/>
    <xf numFmtId="168" fontId="12" fillId="5" borderId="0" xfId="3" applyNumberFormat="1" applyFont="1" applyFill="1" applyBorder="1" applyAlignment="1" applyProtection="1">
      <alignment horizontal="center" vertical="center" wrapText="1"/>
    </xf>
    <xf numFmtId="168" fontId="12" fillId="5" borderId="13" xfId="3" applyNumberFormat="1" applyFont="1" applyFill="1" applyBorder="1" applyAlignment="1" applyProtection="1">
      <alignment horizontal="center" vertical="center"/>
    </xf>
    <xf numFmtId="167" fontId="0" fillId="0" borderId="0" xfId="0" applyNumberFormat="1"/>
    <xf numFmtId="168" fontId="0" fillId="0" borderId="0" xfId="3" applyNumberFormat="1" applyFont="1"/>
    <xf numFmtId="168" fontId="31" fillId="0" borderId="0" xfId="3" applyNumberFormat="1" applyFont="1" applyFill="1" applyBorder="1"/>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xf numFmtId="0" fontId="8" fillId="0" borderId="32" xfId="0" applyFont="1" applyBorder="1" applyAlignment="1">
      <alignment horizontal="center"/>
    </xf>
    <xf numFmtId="0" fontId="8" fillId="0" borderId="33" xfId="0" applyFont="1" applyBorder="1" applyAlignment="1">
      <alignment horizontal="center"/>
    </xf>
    <xf numFmtId="0" fontId="8" fillId="0" borderId="7" xfId="0" applyFont="1" applyBorder="1" applyAlignment="1">
      <alignment horizontal="center"/>
    </xf>
  </cellXfs>
  <cellStyles count="4">
    <cellStyle name="Comma 2" xfId="1" xr:uid="{00000000-0005-0000-0000-000000000000}"/>
    <cellStyle name="Normal" xfId="0" builtinId="0"/>
    <cellStyle name="Normal 2" xfId="2" xr:uid="{00000000-0005-0000-0000-000002000000}"/>
    <cellStyle name="Percent" xfId="3" builtinId="5"/>
  </cellStyles>
  <dxfs count="90">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K10" sqref="K10"/>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17" t="s">
        <v>94</v>
      </c>
      <c r="F1" s="117"/>
      <c r="G1" s="74"/>
      <c r="H1" s="74"/>
      <c r="I1" s="74"/>
      <c r="J1" s="74"/>
      <c r="K1" s="74"/>
      <c r="L1" s="74"/>
      <c r="M1" s="74"/>
      <c r="N1" s="74"/>
      <c r="O1" s="74"/>
      <c r="P1" s="74"/>
      <c r="Q1" s="74"/>
      <c r="R1" s="74"/>
      <c r="S1" s="74"/>
    </row>
    <row r="2" spans="2:19" s="73" customFormat="1" ht="18.75" x14ac:dyDescent="0.3">
      <c r="B2" s="75" t="s">
        <v>95</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18" t="s">
        <v>98</v>
      </c>
      <c r="F4" s="119"/>
      <c r="G4" s="119"/>
      <c r="H4" s="119"/>
      <c r="I4" s="119"/>
      <c r="J4" s="119"/>
      <c r="K4" s="120"/>
      <c r="L4" s="78"/>
      <c r="M4" s="78"/>
      <c r="N4" s="78"/>
      <c r="O4" s="78"/>
      <c r="P4" s="78"/>
      <c r="Q4" s="78"/>
      <c r="R4" s="78"/>
      <c r="S4" s="78"/>
    </row>
    <row r="5" spans="2:19" ht="19.5" thickBot="1" x14ac:dyDescent="0.35">
      <c r="B5" s="78" t="s">
        <v>2</v>
      </c>
      <c r="C5" s="78"/>
      <c r="D5" s="78"/>
      <c r="E5" s="118">
        <v>79413</v>
      </c>
      <c r="F5" s="119"/>
      <c r="G5" s="120"/>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18" t="s">
        <v>99</v>
      </c>
      <c r="E8" s="119"/>
      <c r="F8" s="119"/>
      <c r="G8" s="120"/>
      <c r="H8" s="78"/>
      <c r="I8" s="78"/>
      <c r="J8" s="99" t="s">
        <v>5</v>
      </c>
      <c r="K8" s="121" t="s">
        <v>100</v>
      </c>
      <c r="L8" s="122"/>
      <c r="M8" s="122"/>
      <c r="N8" s="123"/>
      <c r="P8" s="78"/>
      <c r="Q8" s="78"/>
      <c r="R8" s="78"/>
      <c r="S8" s="78"/>
    </row>
    <row r="9" spans="2:19" ht="19.5" thickBot="1" x14ac:dyDescent="0.35">
      <c r="B9" s="78" t="s">
        <v>91</v>
      </c>
      <c r="C9" s="78"/>
      <c r="D9" s="118" t="s">
        <v>101</v>
      </c>
      <c r="E9" s="119"/>
      <c r="F9" s="119"/>
      <c r="G9" s="119"/>
      <c r="H9" s="119"/>
      <c r="I9" s="120"/>
      <c r="J9" s="100" t="s">
        <v>6</v>
      </c>
      <c r="K9" s="124" t="s">
        <v>102</v>
      </c>
      <c r="L9" s="125"/>
      <c r="M9" s="125"/>
      <c r="N9" s="126"/>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80">
        <v>2018</v>
      </c>
      <c r="D12" s="78"/>
      <c r="E12" s="78"/>
      <c r="F12" s="78"/>
      <c r="G12" s="78"/>
      <c r="H12" s="78"/>
      <c r="I12" s="78"/>
      <c r="J12" s="78"/>
      <c r="K12" s="78"/>
      <c r="L12" s="78"/>
      <c r="M12" s="78"/>
      <c r="N12" s="78"/>
      <c r="O12" s="78"/>
      <c r="P12" s="78"/>
      <c r="Q12" s="78"/>
      <c r="R12" s="78"/>
      <c r="S12" s="78"/>
    </row>
    <row r="13" spans="2:19" ht="3" customHeight="1" thickBot="1" x14ac:dyDescent="0.35">
      <c r="B13" s="78"/>
      <c r="C13" s="101"/>
      <c r="D13" s="78"/>
      <c r="E13" s="78"/>
      <c r="F13" s="78"/>
      <c r="G13" s="78"/>
      <c r="H13" s="78"/>
      <c r="I13" s="78"/>
      <c r="J13" s="78"/>
      <c r="K13" s="78"/>
      <c r="L13" s="78"/>
      <c r="M13" s="78"/>
      <c r="N13" s="78"/>
      <c r="O13" s="78"/>
      <c r="P13" s="78"/>
      <c r="Q13" s="78"/>
      <c r="R13" s="78"/>
      <c r="S13" s="78"/>
    </row>
    <row r="14" spans="2:19" ht="19.5" thickBot="1" x14ac:dyDescent="0.35">
      <c r="B14" s="78" t="s">
        <v>97</v>
      </c>
      <c r="C14" s="78"/>
      <c r="D14" s="78"/>
      <c r="E14" s="78"/>
      <c r="F14" s="78"/>
      <c r="G14" s="78"/>
      <c r="H14" s="78"/>
      <c r="I14" s="78"/>
      <c r="J14" s="78"/>
      <c r="K14" s="78"/>
      <c r="L14" s="78"/>
      <c r="M14" s="78"/>
      <c r="O14" s="78"/>
      <c r="P14" s="103" t="s">
        <v>92</v>
      </c>
      <c r="R14" s="78"/>
      <c r="S14" s="78"/>
    </row>
    <row r="15" spans="2:19" ht="2.25" customHeight="1" x14ac:dyDescent="0.3">
      <c r="B15" s="78"/>
      <c r="C15" s="78"/>
      <c r="D15" s="78"/>
      <c r="E15" s="78"/>
      <c r="F15" s="78"/>
      <c r="G15" s="78"/>
      <c r="H15" s="78"/>
      <c r="I15" s="78"/>
      <c r="J15" s="78"/>
      <c r="K15" s="78"/>
      <c r="L15" s="79"/>
      <c r="M15" s="78"/>
      <c r="N15" s="78"/>
      <c r="O15" s="81"/>
      <c r="P15" s="78"/>
      <c r="Q15" s="78"/>
      <c r="R15" s="78"/>
      <c r="S15" s="78"/>
    </row>
    <row r="16" spans="2:19" x14ac:dyDescent="0.25">
      <c r="B16" s="72" t="s">
        <v>96</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K4j/cNNs0xXM5CKOqmpxOgPVXUgIIt1FX1hXRzJAz92NWDAk38SNBsGoxul0Wfbq8+f1i0X8bLUhzqEiGtDAfA==" saltValue="iIAJqkvQNVYE0J/UvI6dig=="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2"/>
  <sheetViews>
    <sheetView showGridLines="0" showRowColHeaders="0" zoomScaleNormal="100" workbookViewId="0">
      <pane ySplit="4" topLeftCell="A21" activePane="bottomLeft" state="frozenSplit"/>
      <selection activeCell="C1" sqref="C1:G65536"/>
      <selection pane="bottomLeft" activeCell="B43" sqref="B43"/>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27" t="s">
        <v>69</v>
      </c>
      <c r="D2" s="128"/>
      <c r="E2" s="128"/>
      <c r="F2" s="128"/>
      <c r="G2" s="129"/>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44051</v>
      </c>
      <c r="D5" s="47">
        <f>'Area 1 Data'!D5+'Area 2 Data'!D5+'Area 3 Data'!D5+'Area 4 Data'!D5</f>
        <v>8598</v>
      </c>
      <c r="E5" s="47">
        <f>'Area 1 Data'!E5+'Area 2 Data'!E5+'Area 3 Data'!E5+'Area 4 Data'!E5</f>
        <v>0</v>
      </c>
      <c r="F5" s="47">
        <f>'Area 1 Data'!F5+'Area 2 Data'!F5+'Area 3 Data'!F5+'Area 4 Data'!F5</f>
        <v>39193</v>
      </c>
      <c r="G5" s="47">
        <f t="shared" ref="G5:G12" si="0">SUM(C5:F5)</f>
        <v>91842</v>
      </c>
    </row>
    <row r="6" spans="1:8" ht="16.5" thickBot="1" x14ac:dyDescent="0.3">
      <c r="A6" s="15">
        <v>2</v>
      </c>
      <c r="B6" s="25" t="s">
        <v>19</v>
      </c>
      <c r="C6" s="47">
        <f>'Area 1 Data'!C6+'Area 2 Data'!C6+'Area 3 Data'!C6+'Area 4 Data'!C6</f>
        <v>596</v>
      </c>
      <c r="D6" s="47">
        <f>'Area 1 Data'!D6+'Area 2 Data'!D6+'Area 3 Data'!D6+'Area 4 Data'!D6</f>
        <v>124</v>
      </c>
      <c r="E6" s="47">
        <f>'Area 1 Data'!E6+'Area 2 Data'!E6+'Area 3 Data'!E6+'Area 4 Data'!E6</f>
        <v>0</v>
      </c>
      <c r="F6" s="47">
        <f>'Area 1 Data'!F6+'Area 2 Data'!F6+'Area 3 Data'!F6+'Area 4 Data'!F6</f>
        <v>135.00000000000003</v>
      </c>
      <c r="G6" s="48">
        <f t="shared" si="0"/>
        <v>855</v>
      </c>
    </row>
    <row r="7" spans="1:8" ht="16.5" thickBot="1" x14ac:dyDescent="0.3">
      <c r="A7" s="15" t="s">
        <v>20</v>
      </c>
      <c r="B7" s="25" t="s">
        <v>21</v>
      </c>
      <c r="C7" s="4">
        <v>215</v>
      </c>
      <c r="D7" s="4">
        <v>87</v>
      </c>
      <c r="E7" s="4">
        <v>0</v>
      </c>
      <c r="F7" s="4">
        <v>55</v>
      </c>
      <c r="G7" s="48">
        <f t="shared" si="0"/>
        <v>357</v>
      </c>
    </row>
    <row r="8" spans="1:8" ht="16.5" thickBot="1" x14ac:dyDescent="0.3">
      <c r="A8" s="15" t="s">
        <v>22</v>
      </c>
      <c r="B8" s="25" t="s">
        <v>23</v>
      </c>
      <c r="C8" s="60">
        <v>0</v>
      </c>
      <c r="D8" s="4">
        <v>0</v>
      </c>
      <c r="E8" s="4">
        <v>0</v>
      </c>
      <c r="F8" s="60">
        <v>0</v>
      </c>
      <c r="G8" s="48">
        <f t="shared" si="0"/>
        <v>0</v>
      </c>
      <c r="H8" s="37"/>
    </row>
    <row r="9" spans="1:8" ht="16.5" thickBot="1" x14ac:dyDescent="0.3">
      <c r="A9" s="15">
        <v>3</v>
      </c>
      <c r="B9" s="25" t="s">
        <v>24</v>
      </c>
      <c r="C9" s="62">
        <f>'Area 1 Data'!C7+'Area 2 Data'!C7+'Area 3 Data'!C7+'Area 4 Data'!C7</f>
        <v>131</v>
      </c>
      <c r="D9" s="62">
        <f>'Area 1 Data'!D7+'Area 2 Data'!D7+'Area 3 Data'!D7+'Area 4 Data'!D7</f>
        <v>85</v>
      </c>
      <c r="E9" s="62">
        <f>'Area 1 Data'!E7+'Area 2 Data'!E7+'Area 3 Data'!E7+'Area 4 Data'!E7</f>
        <v>0</v>
      </c>
      <c r="F9" s="62">
        <f>'Area 1 Data'!F7+'Area 2 Data'!F7+'Area 3 Data'!F7+'Area 4 Data'!F7</f>
        <v>27.000000000000004</v>
      </c>
      <c r="G9" s="48">
        <f t="shared" si="0"/>
        <v>243</v>
      </c>
    </row>
    <row r="10" spans="1:8" ht="16.5" thickBot="1" x14ac:dyDescent="0.3">
      <c r="A10" s="15">
        <v>4</v>
      </c>
      <c r="B10" s="25" t="s">
        <v>25</v>
      </c>
      <c r="C10" s="62">
        <f>'Area 1 Data'!C8+'Area 2 Data'!C8+'Area 3 Data'!C8+'Area 4 Data'!C8</f>
        <v>1908.0000000000002</v>
      </c>
      <c r="D10" s="62">
        <f>'Area 1 Data'!D8+'Area 2 Data'!D8+'Area 3 Data'!D8+'Area 4 Data'!D8</f>
        <v>758.99999999999989</v>
      </c>
      <c r="E10" s="62">
        <f>'Area 1 Data'!E8+'Area 2 Data'!E8+'Area 3 Data'!E8+'Area 4 Data'!E8</f>
        <v>0</v>
      </c>
      <c r="F10" s="62">
        <f>'Area 1 Data'!F8+'Area 2 Data'!F8+'Area 3 Data'!F8+'Area 4 Data'!F8</f>
        <v>1525.0000000000002</v>
      </c>
      <c r="G10" s="48">
        <f t="shared" si="0"/>
        <v>4192</v>
      </c>
    </row>
    <row r="11" spans="1:8" ht="16.5" thickBot="1" x14ac:dyDescent="0.3">
      <c r="A11" s="15">
        <v>5</v>
      </c>
      <c r="B11" s="25" t="s">
        <v>26</v>
      </c>
      <c r="C11" s="62">
        <f>'Area 1 Data'!C9+'Area 2 Data'!C9+'Area 3 Data'!C9+'Area 4 Data'!C9</f>
        <v>1638.0000000000002</v>
      </c>
      <c r="D11" s="62">
        <f>'Area 1 Data'!D9+'Area 2 Data'!D9+'Area 3 Data'!D9+'Area 4 Data'!D9</f>
        <v>595</v>
      </c>
      <c r="E11" s="62">
        <f>'Area 1 Data'!E9+'Area 2 Data'!E9+'Area 3 Data'!E9+'Area 4 Data'!E9</f>
        <v>0</v>
      </c>
      <c r="F11" s="62">
        <f>'Area 1 Data'!F9+'Area 2 Data'!F9+'Area 3 Data'!F9+'Area 4 Data'!F9</f>
        <v>1621</v>
      </c>
      <c r="G11" s="48">
        <f t="shared" si="0"/>
        <v>3854</v>
      </c>
    </row>
    <row r="12" spans="1:8" ht="16.5" thickBot="1" x14ac:dyDescent="0.3">
      <c r="A12" s="1" t="s">
        <v>27</v>
      </c>
      <c r="B12" s="25" t="s">
        <v>28</v>
      </c>
      <c r="C12" s="48">
        <f>SUM(C9:C11)</f>
        <v>3677.0000000000005</v>
      </c>
      <c r="D12" s="48">
        <f>SUM(D9:D11)</f>
        <v>1439</v>
      </c>
      <c r="E12" s="48">
        <f>SUM(E9:E11)</f>
        <v>0</v>
      </c>
      <c r="F12" s="48">
        <f>SUM(F9:F11)</f>
        <v>3173</v>
      </c>
      <c r="G12" s="48">
        <f t="shared" si="0"/>
        <v>8289</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16939696</v>
      </c>
      <c r="D14" s="63">
        <f>'Area 1 Data'!D11+'Area 2 Data'!D11+'Area 3 Data'!D11+'Area 4 Data'!D11</f>
        <v>3665782</v>
      </c>
      <c r="E14" s="63">
        <f>'Area 1 Data'!E11+'Area 2 Data'!E11+'Area 3 Data'!E11+'Area 4 Data'!E11</f>
        <v>0</v>
      </c>
      <c r="F14" s="63">
        <f>'Area 1 Data'!F11+'Area 2 Data'!F11+'Area 3 Data'!F11+'Area 4 Data'!F11</f>
        <v>1568087.0000000002</v>
      </c>
      <c r="G14" s="54">
        <f t="shared" ref="G14:G21" si="1">SUM(C14:F14)</f>
        <v>22173565</v>
      </c>
    </row>
    <row r="15" spans="1:8" ht="16.5" thickBot="1" x14ac:dyDescent="0.3">
      <c r="A15" s="15">
        <v>7</v>
      </c>
      <c r="B15" s="25" t="s">
        <v>31</v>
      </c>
      <c r="C15" s="63">
        <f>'Area 1 Data'!C12+'Area 2 Data'!C12+'Area 3 Data'!C12+'Area 4 Data'!C12</f>
        <v>16807183</v>
      </c>
      <c r="D15" s="63">
        <f>'Area 1 Data'!D12+'Area 2 Data'!D12+'Area 3 Data'!D12+'Area 4 Data'!D12</f>
        <v>3665635.0000000005</v>
      </c>
      <c r="E15" s="63">
        <f>'Area 1 Data'!E12+'Area 2 Data'!E12+'Area 3 Data'!E12+'Area 4 Data'!E12</f>
        <v>0</v>
      </c>
      <c r="F15" s="63">
        <f>'Area 1 Data'!F12+'Area 2 Data'!F12+'Area 3 Data'!F12+'Area 4 Data'!F12</f>
        <v>1563594</v>
      </c>
      <c r="G15" s="54">
        <f t="shared" si="1"/>
        <v>22036412</v>
      </c>
    </row>
    <row r="16" spans="1:8" ht="16.5" thickBot="1" x14ac:dyDescent="0.3">
      <c r="A16" s="15">
        <v>8</v>
      </c>
      <c r="B16" s="25" t="s">
        <v>32</v>
      </c>
      <c r="C16" s="51">
        <v>16807183</v>
      </c>
      <c r="D16" s="51">
        <v>3665635.0000000005</v>
      </c>
      <c r="E16" s="51">
        <v>0</v>
      </c>
      <c r="F16" s="51">
        <v>1563594</v>
      </c>
      <c r="G16" s="54">
        <f t="shared" si="1"/>
        <v>22036412</v>
      </c>
    </row>
    <row r="17" spans="1:7" ht="16.5" thickBot="1" x14ac:dyDescent="0.3">
      <c r="A17" s="15">
        <v>9</v>
      </c>
      <c r="B17" s="25" t="s">
        <v>33</v>
      </c>
      <c r="C17" s="51">
        <v>0</v>
      </c>
      <c r="D17" s="51">
        <v>0</v>
      </c>
      <c r="E17" s="51">
        <v>0</v>
      </c>
      <c r="F17" s="51">
        <v>0</v>
      </c>
      <c r="G17" s="54">
        <f t="shared" si="1"/>
        <v>0</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v>0</v>
      </c>
      <c r="D20" s="51">
        <v>0</v>
      </c>
      <c r="E20" s="51">
        <v>0</v>
      </c>
      <c r="F20" s="51">
        <v>0</v>
      </c>
      <c r="G20" s="54">
        <f t="shared" si="1"/>
        <v>0</v>
      </c>
    </row>
    <row r="21" spans="1:7" ht="16.5" thickBot="1" x14ac:dyDescent="0.3">
      <c r="A21" s="1">
        <v>14</v>
      </c>
      <c r="B21" s="25" t="s">
        <v>37</v>
      </c>
      <c r="C21" s="54">
        <f>SUM(C16:C20)</f>
        <v>16807183</v>
      </c>
      <c r="D21" s="54">
        <f>SUM(D16:D20)</f>
        <v>3665635.0000000005</v>
      </c>
      <c r="E21" s="54">
        <f>SUM(E16:E20)</f>
        <v>0</v>
      </c>
      <c r="F21" s="54">
        <f>SUM(F16:F20)</f>
        <v>1563594</v>
      </c>
      <c r="G21" s="54">
        <f t="shared" si="1"/>
        <v>22036412</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3112661.1622450268</v>
      </c>
      <c r="D23" s="68">
        <f>'Area 1 Data'!D16+'Area 2 Data'!D16+'Area 3 Data'!D16+'Area 4 Data'!D16</f>
        <v>673979.51155579975</v>
      </c>
      <c r="E23" s="68">
        <f>'Area 1 Data'!E16+'Area 2 Data'!E16+'Area 3 Data'!E16+'Area 4 Data'!E16</f>
        <v>0</v>
      </c>
      <c r="F23" s="69">
        <v>0</v>
      </c>
      <c r="G23" s="54">
        <f>'Area 1 Data'!G16+'Area 2 Data'!G16+'Area 3 Data'!G16+'Area 4 Data'!G16</f>
        <v>3786640.6738008265</v>
      </c>
    </row>
    <row r="24" spans="1:7" ht="16.5" thickBot="1" x14ac:dyDescent="0.3">
      <c r="A24" s="15">
        <v>16</v>
      </c>
      <c r="B24" s="25" t="s">
        <v>40</v>
      </c>
      <c r="C24" s="68">
        <f>'Area 1 Data'!C17+'Area 2 Data'!C17+'Area 3 Data'!C17+'Area 4 Data'!C17</f>
        <v>5255092.2913296884</v>
      </c>
      <c r="D24" s="68">
        <f>'Area 1 Data'!D17+'Area 2 Data'!D17+'Area 3 Data'!D17+'Area 4 Data'!D17</f>
        <v>862353.26663461642</v>
      </c>
      <c r="E24" s="68">
        <f>'Area 1 Data'!E17+'Area 2 Data'!E17+'Area 3 Data'!E17+'Area 4 Data'!E17</f>
        <v>0</v>
      </c>
      <c r="F24" s="65">
        <v>0</v>
      </c>
      <c r="G24" s="54">
        <f>'Area 1 Data'!G17+'Area 2 Data'!G17+'Area 3 Data'!G17+'Area 4 Data'!G17</f>
        <v>6117445.5579643054</v>
      </c>
    </row>
    <row r="25" spans="1:7" ht="16.5" thickBot="1" x14ac:dyDescent="0.3">
      <c r="A25" s="15">
        <v>17</v>
      </c>
      <c r="B25" s="25" t="s">
        <v>41</v>
      </c>
      <c r="C25" s="68">
        <f>'Area 1 Data'!C18+'Area 2 Data'!C18+'Area 3 Data'!C18+'Area 4 Data'!C18</f>
        <v>1918608.6615444703</v>
      </c>
      <c r="D25" s="68">
        <f>'Area 1 Data'!D18+'Area 2 Data'!D18+'Area 3 Data'!D18+'Area 4 Data'!D18</f>
        <v>334587.75017929031</v>
      </c>
      <c r="E25" s="68">
        <f>'Area 1 Data'!E18+'Area 2 Data'!E18+'Area 3 Data'!E18+'Area 4 Data'!E18</f>
        <v>0</v>
      </c>
      <c r="F25" s="65">
        <v>0</v>
      </c>
      <c r="G25" s="54">
        <f>'Area 1 Data'!G18+'Area 2 Data'!G18+'Area 3 Data'!G18+'Area 4 Data'!G18</f>
        <v>2253196.4117237604</v>
      </c>
    </row>
    <row r="26" spans="1:7" ht="16.5" thickBot="1" x14ac:dyDescent="0.3">
      <c r="A26" s="15">
        <v>18</v>
      </c>
      <c r="B26" s="25" t="s">
        <v>42</v>
      </c>
      <c r="C26" s="68">
        <f>'Area 1 Data'!C19+'Area 2 Data'!C19+'Area 3 Data'!C19+'Area 4 Data'!C19</f>
        <v>0</v>
      </c>
      <c r="D26" s="68">
        <f>'Area 1 Data'!D19+'Area 2 Data'!D19+'Area 3 Data'!D19+'Area 4 Data'!D19</f>
        <v>0</v>
      </c>
      <c r="E26" s="68">
        <f>'Area 1 Data'!E19+'Area 2 Data'!E19+'Area 3 Data'!E19+'Area 4 Data'!E19</f>
        <v>0</v>
      </c>
      <c r="F26" s="65">
        <v>0</v>
      </c>
      <c r="G26" s="54">
        <f>'Area 1 Data'!G19+'Area 2 Data'!G19+'Area 3 Data'!G19+'Area 4 Data'!G19</f>
        <v>0</v>
      </c>
    </row>
    <row r="27" spans="1:7" ht="16.5" thickBot="1" x14ac:dyDescent="0.3">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5" thickBot="1" x14ac:dyDescent="0.3">
      <c r="A28" s="15">
        <v>20</v>
      </c>
      <c r="B28" s="25" t="s">
        <v>44</v>
      </c>
      <c r="C28" s="68">
        <f>'Area 1 Data'!C21+'Area 2 Data'!C21+'Area 3 Data'!C21+'Area 4 Data'!C21</f>
        <v>742797.25919907179</v>
      </c>
      <c r="D28" s="68">
        <f>'Area 1 Data'!D21+'Area 2 Data'!D21+'Area 3 Data'!D21+'Area 4 Data'!D21</f>
        <v>87290.494451838735</v>
      </c>
      <c r="E28" s="68">
        <f>'Area 1 Data'!E21+'Area 2 Data'!E21+'Area 3 Data'!E21+'Area 4 Data'!E21</f>
        <v>0</v>
      </c>
      <c r="F28" s="65">
        <v>0</v>
      </c>
      <c r="G28" s="54">
        <f>'Area 1 Data'!G21+'Area 2 Data'!G21+'Area 3 Data'!G21+'Area 4 Data'!G21</f>
        <v>830087.75365091045</v>
      </c>
    </row>
    <row r="29" spans="1:7" ht="16.5" thickBot="1" x14ac:dyDescent="0.3">
      <c r="A29" s="15">
        <v>21</v>
      </c>
      <c r="B29" s="25" t="s">
        <v>45</v>
      </c>
      <c r="C29" s="68">
        <f>'Area 1 Data'!C22+'Area 2 Data'!C22+'Area 3 Data'!C22+'Area 4 Data'!C22</f>
        <v>1893352.6256817416</v>
      </c>
      <c r="D29" s="68">
        <f>'Area 1 Data'!D22+'Area 2 Data'!D22+'Area 3 Data'!D22+'Area 4 Data'!D22</f>
        <v>308640.97717845492</v>
      </c>
      <c r="E29" s="68">
        <f>'Area 1 Data'!E22+'Area 2 Data'!E22+'Area 3 Data'!E22+'Area 4 Data'!E22</f>
        <v>0</v>
      </c>
      <c r="F29" s="65">
        <v>0</v>
      </c>
      <c r="G29" s="54">
        <f>'Area 1 Data'!G22+'Area 2 Data'!G22+'Area 3 Data'!G22+'Area 4 Data'!G22</f>
        <v>2201993.6028601965</v>
      </c>
    </row>
    <row r="30" spans="1:7" ht="16.5" thickBot="1" x14ac:dyDescent="0.3">
      <c r="A30" s="15">
        <v>22</v>
      </c>
      <c r="B30" s="25" t="s">
        <v>46</v>
      </c>
      <c r="C30" s="51">
        <v>0</v>
      </c>
      <c r="D30" s="51">
        <v>0</v>
      </c>
      <c r="E30" s="51">
        <v>0</v>
      </c>
      <c r="F30" s="65">
        <v>0</v>
      </c>
      <c r="G30" s="54">
        <f t="shared" ref="G30:G47" si="2">SUM(C30:F30)</f>
        <v>0</v>
      </c>
    </row>
    <row r="31" spans="1:7" ht="16.5" thickBot="1" x14ac:dyDescent="0.3">
      <c r="A31" s="15">
        <v>23</v>
      </c>
      <c r="B31" s="25" t="s">
        <v>47</v>
      </c>
      <c r="C31" s="51">
        <v>0</v>
      </c>
      <c r="D31" s="51">
        <v>0</v>
      </c>
      <c r="E31" s="51">
        <v>0</v>
      </c>
      <c r="F31" s="65">
        <v>0</v>
      </c>
      <c r="G31" s="54">
        <f t="shared" si="2"/>
        <v>0</v>
      </c>
    </row>
    <row r="32" spans="1:7" ht="16.5" thickBot="1" x14ac:dyDescent="0.3">
      <c r="A32" s="15">
        <v>24</v>
      </c>
      <c r="B32" s="25" t="s">
        <v>48</v>
      </c>
      <c r="C32" s="51">
        <v>0</v>
      </c>
      <c r="D32" s="51">
        <v>0</v>
      </c>
      <c r="E32" s="51">
        <v>0</v>
      </c>
      <c r="F32" s="51">
        <v>0</v>
      </c>
      <c r="G32" s="54">
        <f t="shared" si="2"/>
        <v>0</v>
      </c>
    </row>
    <row r="33" spans="1:7" ht="16.149999999999999" thickBot="1" x14ac:dyDescent="0.35">
      <c r="A33" s="15">
        <v>25</v>
      </c>
      <c r="B33" s="25" t="s">
        <v>77</v>
      </c>
      <c r="C33" s="54">
        <f>SUM(C23:C31)-C32</f>
        <v>12922511.999999998</v>
      </c>
      <c r="D33" s="54">
        <f>SUM(D23:D31)-D32</f>
        <v>2266852.0000000005</v>
      </c>
      <c r="E33" s="54">
        <f>SUM(E23:E31)-E32</f>
        <v>0</v>
      </c>
      <c r="F33" s="105">
        <v>1225774</v>
      </c>
      <c r="G33" s="54">
        <f t="shared" si="2"/>
        <v>16415137.999999998</v>
      </c>
    </row>
    <row r="34" spans="1:7" ht="16.149999999999999" thickBot="1" x14ac:dyDescent="0.35">
      <c r="A34" s="15">
        <v>26</v>
      </c>
      <c r="B34" s="25" t="s">
        <v>49</v>
      </c>
      <c r="C34" s="105">
        <v>48421</v>
      </c>
      <c r="D34" s="105">
        <v>8494</v>
      </c>
      <c r="E34" s="51">
        <v>0</v>
      </c>
      <c r="F34" s="105">
        <v>4593</v>
      </c>
      <c r="G34" s="54">
        <f t="shared" si="2"/>
        <v>61508</v>
      </c>
    </row>
    <row r="35" spans="1:7" ht="16.5" thickBot="1" x14ac:dyDescent="0.3">
      <c r="A35" s="15">
        <v>27</v>
      </c>
      <c r="B35" s="25" t="s">
        <v>50</v>
      </c>
      <c r="C35" s="105">
        <v>250634</v>
      </c>
      <c r="D35" s="105">
        <v>43966</v>
      </c>
      <c r="E35" s="51">
        <v>0</v>
      </c>
      <c r="F35" s="105">
        <v>23774</v>
      </c>
      <c r="G35" s="54">
        <f t="shared" si="2"/>
        <v>318374</v>
      </c>
    </row>
    <row r="36" spans="1:7" ht="16.5" thickBot="1" x14ac:dyDescent="0.3">
      <c r="A36" s="15">
        <v>28</v>
      </c>
      <c r="B36" s="25" t="s">
        <v>51</v>
      </c>
      <c r="C36" s="105">
        <v>371135</v>
      </c>
      <c r="D36" s="105">
        <v>65104</v>
      </c>
      <c r="E36" s="51">
        <v>0</v>
      </c>
      <c r="F36" s="105">
        <v>35204</v>
      </c>
      <c r="G36" s="54">
        <f t="shared" si="2"/>
        <v>471443</v>
      </c>
    </row>
    <row r="37" spans="1:7" ht="16.5" thickBot="1" x14ac:dyDescent="0.3">
      <c r="A37" s="15">
        <v>29</v>
      </c>
      <c r="B37" s="25" t="s">
        <v>52</v>
      </c>
      <c r="C37" s="105">
        <v>87585</v>
      </c>
      <c r="D37" s="105">
        <v>15364</v>
      </c>
      <c r="E37" s="51">
        <v>0</v>
      </c>
      <c r="F37" s="105">
        <v>8308</v>
      </c>
      <c r="G37" s="54">
        <f t="shared" si="2"/>
        <v>111257</v>
      </c>
    </row>
    <row r="38" spans="1:7" ht="16.5" thickBot="1" x14ac:dyDescent="0.3">
      <c r="A38" s="15">
        <v>30</v>
      </c>
      <c r="B38" s="25" t="s">
        <v>53</v>
      </c>
      <c r="C38" s="105">
        <v>618577</v>
      </c>
      <c r="D38" s="105">
        <v>108510</v>
      </c>
      <c r="E38" s="51">
        <v>0</v>
      </c>
      <c r="F38" s="105">
        <v>58676</v>
      </c>
      <c r="G38" s="54">
        <f t="shared" si="2"/>
        <v>785763</v>
      </c>
    </row>
    <row r="39" spans="1:7" ht="16.5" thickBot="1" x14ac:dyDescent="0.3">
      <c r="A39" s="15">
        <v>31</v>
      </c>
      <c r="B39" s="25" t="s">
        <v>54</v>
      </c>
      <c r="C39" s="105">
        <v>55705</v>
      </c>
      <c r="D39" s="105">
        <v>12055</v>
      </c>
      <c r="E39" s="51">
        <v>0</v>
      </c>
      <c r="F39" s="105">
        <v>5157</v>
      </c>
      <c r="G39" s="54">
        <f t="shared" si="2"/>
        <v>72917</v>
      </c>
    </row>
    <row r="40" spans="1:7" ht="16.5" thickBot="1" x14ac:dyDescent="0.3">
      <c r="A40" s="15">
        <v>32</v>
      </c>
      <c r="B40" s="25" t="s">
        <v>55</v>
      </c>
      <c r="C40" s="105">
        <v>485845</v>
      </c>
      <c r="D40" s="105">
        <v>164968</v>
      </c>
      <c r="E40" s="51">
        <v>0</v>
      </c>
      <c r="F40" s="105">
        <v>48216</v>
      </c>
      <c r="G40" s="54">
        <f t="shared" si="2"/>
        <v>699029</v>
      </c>
    </row>
    <row r="41" spans="1:7" ht="16.5" thickBot="1" x14ac:dyDescent="0.3">
      <c r="A41" s="14">
        <v>33</v>
      </c>
      <c r="B41" s="25" t="s">
        <v>56</v>
      </c>
      <c r="C41" s="105">
        <v>49585</v>
      </c>
      <c r="D41" s="105">
        <v>16666</v>
      </c>
      <c r="E41" s="51">
        <v>0</v>
      </c>
      <c r="F41" s="110">
        <v>0</v>
      </c>
      <c r="G41" s="54">
        <f t="shared" si="2"/>
        <v>66251</v>
      </c>
    </row>
    <row r="42" spans="1:7" ht="16.5" thickBot="1" x14ac:dyDescent="0.3">
      <c r="A42" s="15" t="s">
        <v>57</v>
      </c>
      <c r="B42" s="25" t="s">
        <v>58</v>
      </c>
      <c r="C42" s="110">
        <v>0</v>
      </c>
      <c r="D42" s="110">
        <v>0</v>
      </c>
      <c r="E42" s="51">
        <v>0</v>
      </c>
      <c r="F42" s="110">
        <v>0</v>
      </c>
      <c r="G42" s="54">
        <f t="shared" si="2"/>
        <v>0</v>
      </c>
    </row>
    <row r="43" spans="1:7" ht="16.5" thickBot="1" x14ac:dyDescent="0.3">
      <c r="A43" s="15">
        <v>34</v>
      </c>
      <c r="B43" s="25" t="s">
        <v>59</v>
      </c>
      <c r="C43" s="110">
        <v>0</v>
      </c>
      <c r="D43" s="110">
        <v>0</v>
      </c>
      <c r="E43" s="51">
        <v>0</v>
      </c>
      <c r="F43" s="110">
        <v>0</v>
      </c>
      <c r="G43" s="54">
        <f t="shared" si="2"/>
        <v>0</v>
      </c>
    </row>
    <row r="44" spans="1:7" ht="16.5" thickBot="1" x14ac:dyDescent="0.3">
      <c r="A44" s="15">
        <v>35</v>
      </c>
      <c r="B44" s="25" t="s">
        <v>60</v>
      </c>
      <c r="C44" s="110">
        <v>0</v>
      </c>
      <c r="D44" s="110">
        <v>0</v>
      </c>
      <c r="E44" s="51">
        <v>0</v>
      </c>
      <c r="F44" s="110">
        <v>0</v>
      </c>
      <c r="G44" s="54">
        <f t="shared" si="2"/>
        <v>0</v>
      </c>
    </row>
    <row r="45" spans="1:7" ht="16.5" thickBot="1" x14ac:dyDescent="0.3">
      <c r="A45" s="15">
        <v>36</v>
      </c>
      <c r="B45" s="25" t="s">
        <v>61</v>
      </c>
      <c r="C45" s="105">
        <v>1103405</v>
      </c>
      <c r="D45" s="105">
        <v>193558</v>
      </c>
      <c r="E45" s="51">
        <v>0</v>
      </c>
      <c r="F45" s="105">
        <v>104664</v>
      </c>
      <c r="G45" s="54">
        <f t="shared" si="2"/>
        <v>1401627</v>
      </c>
    </row>
    <row r="46" spans="1:7" ht="16.5" thickBot="1" x14ac:dyDescent="0.3">
      <c r="A46" s="15">
        <v>37</v>
      </c>
      <c r="B46" s="25" t="s">
        <v>62</v>
      </c>
      <c r="C46" s="54">
        <f>SUM(C35:C45)</f>
        <v>3022471</v>
      </c>
      <c r="D46" s="54">
        <f>SUM(D35:D45)</f>
        <v>620191</v>
      </c>
      <c r="E46" s="54">
        <f>SUM(E35:E45)</f>
        <v>0</v>
      </c>
      <c r="F46" s="54">
        <f>SUM(F35:F45)</f>
        <v>283999</v>
      </c>
      <c r="G46" s="54">
        <f t="shared" si="2"/>
        <v>3926661</v>
      </c>
    </row>
    <row r="47" spans="1:7" ht="16.5" thickBot="1" x14ac:dyDescent="0.3">
      <c r="A47" s="1">
        <v>38</v>
      </c>
      <c r="B47" s="25" t="s">
        <v>63</v>
      </c>
      <c r="C47" s="54">
        <f>C21-C33-C34-C46</f>
        <v>813779.00000000186</v>
      </c>
      <c r="D47" s="54">
        <f>D21-D33-D34-D46</f>
        <v>770098</v>
      </c>
      <c r="E47" s="54">
        <f>E21-E33-E34-E46</f>
        <v>0</v>
      </c>
      <c r="F47" s="54">
        <f>F21-F33-F34-F46</f>
        <v>49228</v>
      </c>
      <c r="G47" s="54">
        <f t="shared" si="2"/>
        <v>1633105.0000000019</v>
      </c>
    </row>
    <row r="48" spans="1:7" ht="16.5" thickBot="1" x14ac:dyDescent="0.3">
      <c r="A48" s="19"/>
      <c r="B48" s="19" t="s">
        <v>64</v>
      </c>
      <c r="C48" s="23"/>
      <c r="D48" s="23"/>
      <c r="E48" s="23"/>
      <c r="F48" s="23"/>
      <c r="G48" s="50"/>
    </row>
    <row r="49" spans="1:7" ht="16.5" thickBot="1" x14ac:dyDescent="0.3">
      <c r="A49" s="14">
        <v>39</v>
      </c>
      <c r="B49" s="25" t="s">
        <v>65</v>
      </c>
      <c r="C49" s="57">
        <f>'Area 1 Data'!C24+'Area 2 Data'!C24+'Area 3 Data'!C24+'Area 4 Data'!C24</f>
        <v>24775.030949284785</v>
      </c>
      <c r="D49" s="57">
        <f>'Area 1 Data'!D24+'Area 2 Data'!D24+'Area 3 Data'!D24+'Area 4 Data'!D24</f>
        <v>1522</v>
      </c>
      <c r="E49" s="57">
        <f>'Area 1 Data'!E24+'Area 2 Data'!E24+'Area 3 Data'!E24+'Area 4 Data'!E24</f>
        <v>0</v>
      </c>
      <c r="F49" s="70">
        <v>0</v>
      </c>
      <c r="G49" s="47">
        <f>'Area 1 Data'!G24+'Area 2 Data'!G24+'Area 3 Data'!G24+'Area 4 Data'!G24</f>
        <v>26297.030949284785</v>
      </c>
    </row>
    <row r="50" spans="1:7" ht="16.5" thickBot="1" x14ac:dyDescent="0.3">
      <c r="A50" s="14">
        <v>40</v>
      </c>
      <c r="B50" s="25" t="s">
        <v>66</v>
      </c>
      <c r="C50" s="58">
        <f>'Area 1 Data'!C25+'Area 2 Data'!C25+'Area 3 Data'!C25+'Area 4 Data'!C25</f>
        <v>23117</v>
      </c>
      <c r="D50" s="58">
        <f>'Area 1 Data'!D25+'Area 2 Data'!D25+'Area 3 Data'!D25+'Area 4 Data'!D25</f>
        <v>6282</v>
      </c>
      <c r="E50" s="58">
        <f>'Area 1 Data'!E25+'Area 2 Data'!E25+'Area 3 Data'!E25+'Area 4 Data'!E25</f>
        <v>0</v>
      </c>
      <c r="F50" s="71">
        <v>0</v>
      </c>
      <c r="G50" s="47">
        <f>'Area 1 Data'!G25+'Area 2 Data'!G25+'Area 3 Data'!G25+'Area 4 Data'!G25</f>
        <v>29399</v>
      </c>
    </row>
    <row r="51" spans="1:7" ht="16.5" thickBot="1" x14ac:dyDescent="0.3">
      <c r="A51" s="14">
        <v>41</v>
      </c>
      <c r="B51" s="25" t="s">
        <v>67</v>
      </c>
      <c r="C51" s="58">
        <f>'Area 1 Data'!C26+'Area 2 Data'!C26+'Area 3 Data'!C26+'Area 4 Data'!C26</f>
        <v>0</v>
      </c>
      <c r="D51" s="58">
        <f>'Area 1 Data'!D26+'Area 2 Data'!D26+'Area 3 Data'!D26+'Area 4 Data'!D26</f>
        <v>0</v>
      </c>
      <c r="E51" s="58">
        <f>'Area 1 Data'!E26+'Area 2 Data'!E26+'Area 3 Data'!E26+'Area 4 Data'!E26</f>
        <v>0</v>
      </c>
      <c r="F51" s="71">
        <v>0</v>
      </c>
      <c r="G51" s="47">
        <f>'Area 1 Data'!G26+'Area 2 Data'!G26+'Area 3 Data'!G26+'Area 4 Data'!G26</f>
        <v>0</v>
      </c>
    </row>
    <row r="52" spans="1:7" ht="16.5" thickBot="1" x14ac:dyDescent="0.3">
      <c r="A52" s="14">
        <v>42</v>
      </c>
      <c r="B52" s="25" t="s">
        <v>68</v>
      </c>
      <c r="C52" s="58">
        <f>'Area 1 Data'!C27+'Area 2 Data'!C27+'Area 3 Data'!C27+'Area 4 Data'!C27</f>
        <v>950</v>
      </c>
      <c r="D52" s="58">
        <f>'Area 1 Data'!D27+'Area 2 Data'!D27+'Area 3 Data'!D27+'Area 4 Data'!D27</f>
        <v>164</v>
      </c>
      <c r="E52" s="58">
        <f>'Area 1 Data'!E27+'Area 2 Data'!E27+'Area 3 Data'!E27+'Area 4 Data'!E27</f>
        <v>0</v>
      </c>
      <c r="F52" s="71">
        <v>0</v>
      </c>
      <c r="G52" s="47">
        <f>'Area 1 Data'!G27+'Area 2 Data'!G27+'Area 3 Data'!G27+'Area 4 Data'!G27</f>
        <v>1114</v>
      </c>
    </row>
  </sheetData>
  <sheetProtection algorithmName="SHA-512" hashValue="7taTT0n2syZ4F8q2QSoNs8jHxdZpMEROX14QKZsJ60cRDekiBe3ARO5aDPOkWI+Ok5hkYeFeDsIrjad/ykV/Ew==" saltValue="+5/GclD+MGVt3wj2y9C/FQ==" spinCount="100000" sheet="1" objects="1" scenarios="1"/>
  <mergeCells count="1">
    <mergeCell ref="C2:G2"/>
  </mergeCells>
  <conditionalFormatting sqref="C5:G12">
    <cfRule type="cellIs" dxfId="89" priority="4" stopIfTrue="1" operator="lessThan">
      <formula>0</formula>
    </cfRule>
    <cfRule type="cellIs" dxfId="88" priority="8" stopIfTrue="1" operator="lessThan">
      <formula>0</formula>
    </cfRule>
    <cfRule type="cellIs" dxfId="87" priority="10" stopIfTrue="1" operator="lessThan">
      <formula>0</formula>
    </cfRule>
  </conditionalFormatting>
  <conditionalFormatting sqref="C14:G21">
    <cfRule type="cellIs" dxfId="86" priority="3" stopIfTrue="1" operator="lessThan">
      <formula>0</formula>
    </cfRule>
    <cfRule type="cellIs" dxfId="85" priority="7" stopIfTrue="1" operator="lessThan">
      <formula>0</formula>
    </cfRule>
    <cfRule type="cellIs" dxfId="84" priority="9" stopIfTrue="1" operator="lessThan">
      <formula>0</formula>
    </cfRule>
  </conditionalFormatting>
  <conditionalFormatting sqref="C23:G47">
    <cfRule type="cellIs" dxfId="83" priority="2" stopIfTrue="1" operator="lessThan">
      <formula>0</formula>
    </cfRule>
    <cfRule type="cellIs" dxfId="82" priority="6" stopIfTrue="1" operator="lessThan">
      <formula>0</formula>
    </cfRule>
  </conditionalFormatting>
  <conditionalFormatting sqref="C49:G52">
    <cfRule type="cellIs" dxfId="81" priority="1" stopIfTrue="1" operator="lessThan">
      <formula>0</formula>
    </cfRule>
    <cfRule type="cellIs" dxfId="80" priority="5" stopIfTrue="1" operator="lessThan">
      <formula>0</formula>
    </cfRule>
  </conditionalFormatting>
  <pageMargins left="0.7" right="0.7" top="0.75" bottom="0.75" header="0.3" footer="0.3"/>
  <pageSetup orientation="landscape" r:id="rId1"/>
  <ignoredErrors>
    <ignoredError sqref="C12:F12 C21:F21 C33:E33 C46:F46 C47:F47 C49:E49 C51:E52 C50 E5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9" activePane="bottomRight" state="frozen"/>
      <selection pane="topRight" activeCell="C1" sqref="C1"/>
      <selection pane="bottomLeft" activeCell="A5" sqref="A5"/>
      <selection pane="bottomRight" activeCell="B9" sqref="B9"/>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27" t="s">
        <v>69</v>
      </c>
      <c r="D2" s="128"/>
      <c r="E2" s="128"/>
      <c r="F2" s="128"/>
      <c r="G2" s="129"/>
    </row>
    <row r="3" spans="1:7" ht="32.25" thickBot="1" x14ac:dyDescent="0.3">
      <c r="A3" s="18" t="s">
        <v>17</v>
      </c>
      <c r="B3" s="19" t="s">
        <v>70</v>
      </c>
      <c r="C3" s="19" t="s">
        <v>12</v>
      </c>
      <c r="D3" s="19" t="s">
        <v>13</v>
      </c>
      <c r="E3" s="20" t="s">
        <v>14</v>
      </c>
      <c r="F3" s="20" t="s">
        <v>15</v>
      </c>
      <c r="G3" s="21" t="s">
        <v>8</v>
      </c>
    </row>
    <row r="4" spans="1:7" ht="16.149999999999999" thickBot="1" x14ac:dyDescent="0.35">
      <c r="A4" s="22"/>
      <c r="B4" s="19" t="s">
        <v>16</v>
      </c>
      <c r="C4" s="23"/>
      <c r="D4" s="23"/>
      <c r="E4" s="23"/>
      <c r="F4" s="23"/>
      <c r="G4" s="24"/>
    </row>
    <row r="5" spans="1:7" ht="16.149999999999999" thickBot="1" x14ac:dyDescent="0.35">
      <c r="A5" s="14">
        <v>1</v>
      </c>
      <c r="B5" s="25" t="s">
        <v>18</v>
      </c>
      <c r="C5" s="2">
        <f>'Allocation Summary'!H6</f>
        <v>20496.030949284785</v>
      </c>
      <c r="D5" s="3">
        <f>'Allocation Summary'!I6</f>
        <v>2963.7550387596903</v>
      </c>
      <c r="E5" s="3">
        <f>'Allocation Summary'!J6</f>
        <v>0</v>
      </c>
      <c r="F5" s="3">
        <f>'Allocation Summary'!K6</f>
        <v>18235.702730819245</v>
      </c>
      <c r="G5" s="47">
        <f>SUM(C5:F5)</f>
        <v>41695.488718863722</v>
      </c>
    </row>
    <row r="6" spans="1:7" ht="16.149999999999999" thickBot="1" x14ac:dyDescent="0.35">
      <c r="A6" s="15">
        <v>2</v>
      </c>
      <c r="B6" s="25" t="s">
        <v>19</v>
      </c>
      <c r="C6" s="4">
        <f>'Allocation Summary'!H7</f>
        <v>277.30663198959689</v>
      </c>
      <c r="D6" s="4">
        <f>'Allocation Summary'!I7</f>
        <v>42.743152454780365</v>
      </c>
      <c r="E6" s="4">
        <f>'Allocation Summary'!J7</f>
        <v>0</v>
      </c>
      <c r="F6" s="4">
        <f>'Allocation Summary'!K7</f>
        <v>62.812743823146945</v>
      </c>
      <c r="G6" s="48">
        <f>SUM(C6:F6)</f>
        <v>382.86252826752423</v>
      </c>
    </row>
    <row r="7" spans="1:7" ht="16.149999999999999" thickBot="1" x14ac:dyDescent="0.35">
      <c r="A7" s="15">
        <v>3</v>
      </c>
      <c r="B7" s="25" t="s">
        <v>24</v>
      </c>
      <c r="C7" s="4">
        <f>'Allocation Summary'!H8</f>
        <v>60.951625487646297</v>
      </c>
      <c r="D7" s="4">
        <f>'Allocation Summary'!I8</f>
        <v>29.299741602067186</v>
      </c>
      <c r="E7" s="4">
        <f>'Allocation Summary'!J8</f>
        <v>0</v>
      </c>
      <c r="F7" s="4">
        <f>'Allocation Summary'!K8</f>
        <v>12.562548764629389</v>
      </c>
      <c r="G7" s="48">
        <f>SUM(C7:F7)</f>
        <v>102.81391585434287</v>
      </c>
    </row>
    <row r="8" spans="1:7" ht="16.149999999999999" thickBot="1" x14ac:dyDescent="0.35">
      <c r="A8" s="15">
        <v>4</v>
      </c>
      <c r="B8" s="25" t="s">
        <v>25</v>
      </c>
      <c r="C8" s="4">
        <f>'Allocation Summary'!H9</f>
        <v>887.75344603381018</v>
      </c>
      <c r="D8" s="4">
        <f>'Allocation Summary'!I9</f>
        <v>261.62945736434108</v>
      </c>
      <c r="E8" s="4">
        <f>'Allocation Summary'!J9</f>
        <v>0</v>
      </c>
      <c r="F8" s="4">
        <f>'Allocation Summary'!K9</f>
        <v>709.55136540962292</v>
      </c>
      <c r="G8" s="48">
        <f>SUM(C8:F8)</f>
        <v>1858.9342688077741</v>
      </c>
    </row>
    <row r="9" spans="1:7" ht="16.149999999999999" thickBot="1" x14ac:dyDescent="0.35">
      <c r="A9" s="15">
        <v>5</v>
      </c>
      <c r="B9" s="25" t="s">
        <v>26</v>
      </c>
      <c r="C9" s="4">
        <f>'Allocation Summary'!H10</f>
        <v>762.12795838751629</v>
      </c>
      <c r="D9" s="4">
        <f>'Allocation Summary'!I10</f>
        <v>205.09819121447029</v>
      </c>
      <c r="E9" s="5">
        <f>'Allocation Summary'!J10</f>
        <v>0</v>
      </c>
      <c r="F9" s="4">
        <f>'Allocation Summary'!K10</f>
        <v>754.21820546163849</v>
      </c>
      <c r="G9" s="48">
        <f>SUM(C9:F9)</f>
        <v>1721.4443550636252</v>
      </c>
    </row>
    <row r="10" spans="1:7" ht="16.149999999999999" thickBot="1" x14ac:dyDescent="0.35">
      <c r="A10" s="19"/>
      <c r="B10" s="19" t="s">
        <v>29</v>
      </c>
      <c r="C10" s="23"/>
      <c r="D10" s="23"/>
      <c r="E10" s="23"/>
      <c r="F10" s="23"/>
      <c r="G10" s="49"/>
    </row>
    <row r="11" spans="1:7" ht="16.149999999999999" thickBot="1" x14ac:dyDescent="0.35">
      <c r="A11" s="14">
        <v>6</v>
      </c>
      <c r="B11" s="25" t="s">
        <v>30</v>
      </c>
      <c r="C11" s="52">
        <f>'Allocation Summary'!H12</f>
        <v>7881694.7058517551</v>
      </c>
      <c r="D11" s="53">
        <f>'Allocation Summary'!I12</f>
        <v>1263605.4749354005</v>
      </c>
      <c r="E11" s="53">
        <f>'Allocation Summary'!J12</f>
        <v>0</v>
      </c>
      <c r="F11" s="53">
        <f>'Allocation Summary'!K12</f>
        <v>729598.86684005207</v>
      </c>
      <c r="G11" s="54">
        <f>SUM(C11:F11)</f>
        <v>9874899.0476272069</v>
      </c>
    </row>
    <row r="12" spans="1:7" ht="16.149999999999999" thickBot="1" x14ac:dyDescent="0.35">
      <c r="A12" s="15">
        <v>7</v>
      </c>
      <c r="B12" s="25" t="s">
        <v>31</v>
      </c>
      <c r="C12" s="51">
        <f>'Allocation Summary'!H13</f>
        <v>7820039.1123537058</v>
      </c>
      <c r="D12" s="51">
        <f>'Allocation Summary'!I13</f>
        <v>1263554.8036175712</v>
      </c>
      <c r="E12" s="51">
        <f>'Allocation Summary'!J13</f>
        <v>0</v>
      </c>
      <c r="F12" s="51">
        <f>'Allocation Summary'!K13</f>
        <v>727508.3656697009</v>
      </c>
      <c r="G12" s="54">
        <f>SUM(C12:F12)</f>
        <v>9811102.2816409785</v>
      </c>
    </row>
    <row r="13" spans="1:7" ht="16.149999999999999" thickBot="1" x14ac:dyDescent="0.35">
      <c r="A13" s="15">
        <v>10</v>
      </c>
      <c r="B13" s="25" t="s">
        <v>34</v>
      </c>
      <c r="C13" s="51">
        <f>'Allocation Summary'!H14</f>
        <v>0</v>
      </c>
      <c r="D13" s="51">
        <f>'Allocation Summary'!I14</f>
        <v>0</v>
      </c>
      <c r="E13" s="51">
        <f>'Allocation Summary'!J14</f>
        <v>0</v>
      </c>
      <c r="F13" s="59">
        <v>0</v>
      </c>
      <c r="G13" s="54">
        <f>SUM(C13:F13)</f>
        <v>0</v>
      </c>
    </row>
    <row r="14" spans="1:7" ht="16.5" thickBot="1" x14ac:dyDescent="0.3">
      <c r="A14" s="15">
        <v>11</v>
      </c>
      <c r="B14" s="25" t="s">
        <v>35</v>
      </c>
      <c r="C14" s="51">
        <f>'Allocation Summary'!H15</f>
        <v>0</v>
      </c>
      <c r="D14" s="51">
        <f>'Allocation Summary'!I15</f>
        <v>0</v>
      </c>
      <c r="E14" s="51">
        <f>'Allocation Summary'!J15</f>
        <v>0</v>
      </c>
      <c r="F14" s="59">
        <v>0</v>
      </c>
      <c r="G14" s="54">
        <f>SUM(C14:F14)</f>
        <v>0</v>
      </c>
    </row>
    <row r="15" spans="1:7" ht="16.5" thickBot="1" x14ac:dyDescent="0.3">
      <c r="A15" s="19"/>
      <c r="B15" s="19" t="s">
        <v>38</v>
      </c>
      <c r="C15" s="55"/>
      <c r="D15" s="55"/>
      <c r="E15" s="55"/>
      <c r="F15" s="55"/>
      <c r="G15" s="56"/>
    </row>
    <row r="16" spans="1:7" ht="16.149999999999999" thickBot="1" x14ac:dyDescent="0.35">
      <c r="A16" s="14">
        <v>15</v>
      </c>
      <c r="B16" s="25" t="s">
        <v>39</v>
      </c>
      <c r="C16" s="53">
        <f>'Allocation Summary'!H17</f>
        <v>922584.59460314538</v>
      </c>
      <c r="D16" s="53">
        <f>'Allocation Summary'!I17</f>
        <v>381103.94919138105</v>
      </c>
      <c r="E16" s="53"/>
      <c r="F16" s="59">
        <v>0</v>
      </c>
      <c r="G16" s="54">
        <f t="shared" ref="G16:G22" si="0">SUM(C16:F16)</f>
        <v>1303688.5437945265</v>
      </c>
    </row>
    <row r="17" spans="1:7" ht="16.149999999999999" thickBot="1" x14ac:dyDescent="0.35">
      <c r="A17" s="15">
        <v>16</v>
      </c>
      <c r="B17" s="25" t="s">
        <v>40</v>
      </c>
      <c r="C17" s="51">
        <f>'Allocation Summary'!H18</f>
        <v>2114082.1910536462</v>
      </c>
      <c r="D17" s="51">
        <f>'Allocation Summary'!I18</f>
        <v>428942.58982044441</v>
      </c>
      <c r="E17" s="51"/>
      <c r="F17" s="59">
        <v>0</v>
      </c>
      <c r="G17" s="54">
        <f t="shared" si="0"/>
        <v>2543024.7808740907</v>
      </c>
    </row>
    <row r="18" spans="1:7" ht="16.149999999999999" thickBot="1" x14ac:dyDescent="0.35">
      <c r="A18" s="15">
        <v>17</v>
      </c>
      <c r="B18" s="25" t="s">
        <v>41</v>
      </c>
      <c r="C18" s="51">
        <f>'Allocation Summary'!H19</f>
        <v>1077998.8422807017</v>
      </c>
      <c r="D18" s="51">
        <f>'Allocation Summary'!I19</f>
        <v>183080.71096349761</v>
      </c>
      <c r="E18" s="51"/>
      <c r="F18" s="59">
        <v>0</v>
      </c>
      <c r="G18" s="54">
        <f t="shared" si="0"/>
        <v>1261079.5532441994</v>
      </c>
    </row>
    <row r="19" spans="1:7" ht="16.149999999999999" thickBot="1" x14ac:dyDescent="0.35">
      <c r="A19" s="15">
        <v>18</v>
      </c>
      <c r="B19" s="25" t="s">
        <v>42</v>
      </c>
      <c r="C19" s="51">
        <f>'Allocation Summary'!H20</f>
        <v>0</v>
      </c>
      <c r="D19" s="51">
        <f>'Allocation Summary'!I20</f>
        <v>0</v>
      </c>
      <c r="E19" s="51"/>
      <c r="F19" s="59">
        <v>0</v>
      </c>
      <c r="G19" s="54">
        <f t="shared" si="0"/>
        <v>0</v>
      </c>
    </row>
    <row r="20" spans="1:7" ht="16.149999999999999" thickBot="1" x14ac:dyDescent="0.35">
      <c r="A20" s="15">
        <v>19</v>
      </c>
      <c r="B20" s="25" t="s">
        <v>43</v>
      </c>
      <c r="C20" s="51">
        <f>'Allocation Summary'!H21</f>
        <v>0</v>
      </c>
      <c r="D20" s="51">
        <f>'Allocation Summary'!I21</f>
        <v>0</v>
      </c>
      <c r="E20" s="51"/>
      <c r="F20" s="59">
        <v>0</v>
      </c>
      <c r="G20" s="54">
        <f t="shared" si="0"/>
        <v>0</v>
      </c>
    </row>
    <row r="21" spans="1:7" ht="16.149999999999999" thickBot="1" x14ac:dyDescent="0.35">
      <c r="A21" s="15">
        <v>20</v>
      </c>
      <c r="B21" s="25" t="s">
        <v>44</v>
      </c>
      <c r="C21" s="51">
        <f>'Allocation Summary'!H22</f>
        <v>315917.49944824615</v>
      </c>
      <c r="D21" s="51">
        <f>'Allocation Summary'!I22</f>
        <v>39083.351190163245</v>
      </c>
      <c r="E21" s="51"/>
      <c r="F21" s="59">
        <v>0</v>
      </c>
      <c r="G21" s="54">
        <f t="shared" si="0"/>
        <v>355000.85063840938</v>
      </c>
    </row>
    <row r="22" spans="1:7" ht="16.149999999999999" thickBot="1" x14ac:dyDescent="0.35">
      <c r="A22" s="15">
        <v>21</v>
      </c>
      <c r="B22" s="25" t="s">
        <v>45</v>
      </c>
      <c r="C22" s="51">
        <f>'Allocation Summary'!H23</f>
        <v>937229.18589466717</v>
      </c>
      <c r="D22" s="51">
        <f>'Allocation Summary'!I23</f>
        <v>128913.0717821126</v>
      </c>
      <c r="E22" s="51"/>
      <c r="F22" s="59">
        <v>0</v>
      </c>
      <c r="G22" s="54">
        <f t="shared" si="0"/>
        <v>1066142.2576767798</v>
      </c>
    </row>
    <row r="23" spans="1:7" ht="16.5" thickBot="1" x14ac:dyDescent="0.3">
      <c r="A23" s="19"/>
      <c r="B23" s="19" t="s">
        <v>64</v>
      </c>
      <c r="C23" s="23"/>
      <c r="D23" s="23"/>
      <c r="E23" s="23"/>
      <c r="F23" s="23"/>
      <c r="G23" s="50"/>
    </row>
    <row r="24" spans="1:7" ht="16.149999999999999" thickBot="1" x14ac:dyDescent="0.35">
      <c r="A24" s="14">
        <v>39</v>
      </c>
      <c r="B24" s="25" t="s">
        <v>65</v>
      </c>
      <c r="C24" s="6">
        <f>'Allocation Summary'!H6</f>
        <v>20496.030949284785</v>
      </c>
      <c r="D24" s="6">
        <v>884</v>
      </c>
      <c r="E24" s="6"/>
      <c r="F24" s="60">
        <v>0</v>
      </c>
      <c r="G24" s="47">
        <f>SUM(C24:F24)</f>
        <v>21380.030949284785</v>
      </c>
    </row>
    <row r="25" spans="1:7" ht="16.149999999999999" thickBot="1" x14ac:dyDescent="0.35">
      <c r="A25" s="14">
        <v>40</v>
      </c>
      <c r="B25" s="25" t="s">
        <v>66</v>
      </c>
      <c r="C25" s="4">
        <v>11103</v>
      </c>
      <c r="D25" s="4">
        <v>3075</v>
      </c>
      <c r="E25" s="4"/>
      <c r="F25" s="60">
        <v>0</v>
      </c>
      <c r="G25" s="47">
        <f>SUM(C25:F25)</f>
        <v>14178</v>
      </c>
    </row>
    <row r="26" spans="1:7" ht="16.149999999999999" thickBot="1" x14ac:dyDescent="0.35">
      <c r="A26" s="14">
        <v>41</v>
      </c>
      <c r="B26" s="25" t="s">
        <v>67</v>
      </c>
      <c r="C26" s="4"/>
      <c r="D26" s="4"/>
      <c r="E26" s="4"/>
      <c r="F26" s="60">
        <v>0</v>
      </c>
      <c r="G26" s="47">
        <f>SUM(C26:F26)</f>
        <v>0</v>
      </c>
    </row>
    <row r="27" spans="1:7" ht="16.149999999999999" thickBot="1" x14ac:dyDescent="0.35">
      <c r="A27" s="14">
        <v>42</v>
      </c>
      <c r="B27" s="25" t="s">
        <v>68</v>
      </c>
      <c r="C27" s="4">
        <v>340</v>
      </c>
      <c r="D27" s="4">
        <v>56</v>
      </c>
      <c r="E27" s="4"/>
      <c r="F27" s="60">
        <v>0</v>
      </c>
      <c r="G27" s="47">
        <f>SUM(C27:F27)</f>
        <v>396</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79" priority="4" stopIfTrue="1" operator="lessThan">
      <formula>0</formula>
    </cfRule>
    <cfRule type="cellIs" dxfId="78" priority="8" stopIfTrue="1" operator="lessThan">
      <formula>0</formula>
    </cfRule>
  </conditionalFormatting>
  <conditionalFormatting sqref="C11:G14">
    <cfRule type="cellIs" dxfId="77" priority="3" stopIfTrue="1" operator="lessThan">
      <formula>0</formula>
    </cfRule>
    <cfRule type="cellIs" dxfId="76" priority="7" stopIfTrue="1" operator="lessThan">
      <formula>0</formula>
    </cfRule>
  </conditionalFormatting>
  <conditionalFormatting sqref="C16:G22">
    <cfRule type="cellIs" dxfId="75" priority="2" stopIfTrue="1" operator="lessThan">
      <formula>0</formula>
    </cfRule>
    <cfRule type="cellIs" dxfId="74" priority="6" stopIfTrue="1" operator="lessThan">
      <formula>0</formula>
    </cfRule>
  </conditionalFormatting>
  <conditionalFormatting sqref="C24:G27">
    <cfRule type="cellIs" dxfId="73" priority="1" stopIfTrue="1" operator="lessThan">
      <formula>0</formula>
    </cfRule>
    <cfRule type="cellIs" dxfId="72"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16" sqref="C16:D22"/>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27" t="s">
        <v>69</v>
      </c>
      <c r="D2" s="128"/>
      <c r="E2" s="128"/>
      <c r="F2" s="128"/>
      <c r="G2" s="129"/>
    </row>
    <row r="3" spans="1:7" ht="32.25" thickBot="1" x14ac:dyDescent="0.3">
      <c r="A3" s="18" t="s">
        <v>17</v>
      </c>
      <c r="B3" s="19" t="s">
        <v>70</v>
      </c>
      <c r="C3" s="19" t="s">
        <v>12</v>
      </c>
      <c r="D3" s="19" t="s">
        <v>13</v>
      </c>
      <c r="E3" s="20" t="s">
        <v>14</v>
      </c>
      <c r="F3" s="20" t="s">
        <v>15</v>
      </c>
      <c r="G3" s="21" t="s">
        <v>8</v>
      </c>
    </row>
    <row r="4" spans="1:7" ht="16.149999999999999" thickBot="1" x14ac:dyDescent="0.35">
      <c r="A4" s="22"/>
      <c r="B4" s="19" t="s">
        <v>16</v>
      </c>
      <c r="C4" s="23"/>
      <c r="D4" s="23"/>
      <c r="E4" s="23"/>
      <c r="F4" s="23"/>
      <c r="G4" s="24"/>
    </row>
    <row r="5" spans="1:7" ht="16.149999999999999" thickBot="1" x14ac:dyDescent="0.35">
      <c r="A5" s="14">
        <v>1</v>
      </c>
      <c r="B5" s="25" t="s">
        <v>18</v>
      </c>
      <c r="C5" s="2">
        <f>'Allocation Summary'!M6</f>
        <v>9726.7357607282174</v>
      </c>
      <c r="D5" s="3">
        <f>'Allocation Summary'!N6</f>
        <v>1408.5612403100774</v>
      </c>
      <c r="E5" s="3">
        <f>'Allocation Summary'!O6</f>
        <v>0</v>
      </c>
      <c r="F5" s="3">
        <f>'Allocation Summary'!P6</f>
        <v>8654.0590377113131</v>
      </c>
      <c r="G5" s="47">
        <f>SUM(C5:F5)</f>
        <v>19789.356038749607</v>
      </c>
    </row>
    <row r="6" spans="1:7" ht="16.149999999999999" thickBot="1" x14ac:dyDescent="0.35">
      <c r="A6" s="15">
        <v>2</v>
      </c>
      <c r="B6" s="25" t="s">
        <v>19</v>
      </c>
      <c r="C6" s="4">
        <f>'Allocation Summary'!M7</f>
        <v>131.6005201560468</v>
      </c>
      <c r="D6" s="4">
        <f>'Allocation Summary'!N7</f>
        <v>20.314211886304907</v>
      </c>
      <c r="E6" s="4">
        <f>'Allocation Summary'!O7</f>
        <v>0</v>
      </c>
      <c r="F6" s="4">
        <f>'Allocation Summary'!P7</f>
        <v>29.808842652795839</v>
      </c>
      <c r="G6" s="48">
        <f>SUM(C6:F6)</f>
        <v>181.72357469514756</v>
      </c>
    </row>
    <row r="7" spans="1:7" ht="16.149999999999999" thickBot="1" x14ac:dyDescent="0.35">
      <c r="A7" s="15">
        <v>3</v>
      </c>
      <c r="B7" s="25" t="s">
        <v>24</v>
      </c>
      <c r="C7" s="4">
        <f>'Allocation Summary'!M8</f>
        <v>28.925617685305589</v>
      </c>
      <c r="D7" s="4">
        <f>'Allocation Summary'!N8</f>
        <v>13.925064599483203</v>
      </c>
      <c r="E7" s="4">
        <f>'Allocation Summary'!O8</f>
        <v>0</v>
      </c>
      <c r="F7" s="4">
        <f>'Allocation Summary'!P8</f>
        <v>5.9617685305591674</v>
      </c>
      <c r="G7" s="48">
        <f>SUM(C7:F7)</f>
        <v>48.812450815347958</v>
      </c>
    </row>
    <row r="8" spans="1:7" ht="16.149999999999999" thickBot="1" x14ac:dyDescent="0.35">
      <c r="A8" s="15">
        <v>4</v>
      </c>
      <c r="B8" s="25" t="s">
        <v>25</v>
      </c>
      <c r="C8" s="4">
        <f>'Allocation Summary'!M9</f>
        <v>421.29830949284786</v>
      </c>
      <c r="D8" s="4">
        <f>'Allocation Summary'!N9</f>
        <v>124.34263565891473</v>
      </c>
      <c r="E8" s="4">
        <f>'Allocation Summary'!O9</f>
        <v>0</v>
      </c>
      <c r="F8" s="4">
        <f>'Allocation Summary'!P9</f>
        <v>336.72951885565669</v>
      </c>
      <c r="G8" s="48">
        <f>SUM(C8:F8)</f>
        <v>882.37046400741929</v>
      </c>
    </row>
    <row r="9" spans="1:7" ht="16.149999999999999" thickBot="1" x14ac:dyDescent="0.35">
      <c r="A9" s="15">
        <v>5</v>
      </c>
      <c r="B9" s="25" t="s">
        <v>26</v>
      </c>
      <c r="C9" s="4">
        <f>'Allocation Summary'!M10</f>
        <v>361.68062418725617</v>
      </c>
      <c r="D9" s="4">
        <f>'Allocation Summary'!N10</f>
        <v>97.47545219638242</v>
      </c>
      <c r="E9" s="5">
        <f>'Allocation Summary'!O10</f>
        <v>0</v>
      </c>
      <c r="F9" s="4">
        <f>'Allocation Summary'!P10</f>
        <v>357.92691807542263</v>
      </c>
      <c r="G9" s="48">
        <f>SUM(C9:F9)</f>
        <v>817.08299445906118</v>
      </c>
    </row>
    <row r="10" spans="1:7" ht="16.149999999999999" thickBot="1" x14ac:dyDescent="0.35">
      <c r="A10" s="19"/>
      <c r="B10" s="19" t="s">
        <v>29</v>
      </c>
      <c r="C10" s="23"/>
      <c r="D10" s="23"/>
      <c r="E10" s="23"/>
      <c r="F10" s="23"/>
      <c r="G10" s="49"/>
    </row>
    <row r="11" spans="1:7" ht="16.5" thickBot="1" x14ac:dyDescent="0.3">
      <c r="A11" s="14">
        <v>6</v>
      </c>
      <c r="B11" s="25" t="s">
        <v>30</v>
      </c>
      <c r="C11" s="52">
        <f>'Allocation Summary'!M12</f>
        <v>3740390.6122236671</v>
      </c>
      <c r="D11" s="53">
        <f>'Allocation Summary'!N12</f>
        <v>600544.13126614981</v>
      </c>
      <c r="E11" s="53">
        <f>'Allocation Summary'!O12</f>
        <v>0</v>
      </c>
      <c r="F11" s="53">
        <f>'Allocation Summary'!P12</f>
        <v>346243.39739921974</v>
      </c>
      <c r="G11" s="54">
        <f>SUM(C11:F11)</f>
        <v>4687178.1408890365</v>
      </c>
    </row>
    <row r="12" spans="1:7" ht="16.5" thickBot="1" x14ac:dyDescent="0.3">
      <c r="A12" s="15">
        <v>7</v>
      </c>
      <c r="B12" s="25" t="s">
        <v>31</v>
      </c>
      <c r="C12" s="51">
        <f>'Allocation Summary'!M13</f>
        <v>3711130.914694408</v>
      </c>
      <c r="D12" s="51">
        <f>'Allocation Summary'!N13</f>
        <v>600520.04909560725</v>
      </c>
      <c r="E12" s="51">
        <f>'Allocation Summary'!O13</f>
        <v>0</v>
      </c>
      <c r="F12" s="51">
        <f>'Allocation Summary'!P13</f>
        <v>345251.31495448633</v>
      </c>
      <c r="G12" s="54">
        <f>SUM(C12:F12)</f>
        <v>4656902.278744502</v>
      </c>
    </row>
    <row r="13" spans="1:7" ht="16.5" thickBot="1" x14ac:dyDescent="0.3">
      <c r="A13" s="15">
        <v>10</v>
      </c>
      <c r="B13" s="25" t="s">
        <v>34</v>
      </c>
      <c r="C13" s="51">
        <f>'Allocation Summary'!R14</f>
        <v>0</v>
      </c>
      <c r="D13" s="51">
        <f>'Allocation Summary'!S14</f>
        <v>0</v>
      </c>
      <c r="E13" s="51">
        <f>'Allocation Summary'!O13</f>
        <v>0</v>
      </c>
      <c r="F13" s="59">
        <v>0</v>
      </c>
      <c r="G13" s="54">
        <f>SUM(C13:F13)</f>
        <v>0</v>
      </c>
    </row>
    <row r="14" spans="1:7" ht="16.5" thickBot="1" x14ac:dyDescent="0.3">
      <c r="A14" s="15">
        <v>11</v>
      </c>
      <c r="B14" s="25" t="s">
        <v>35</v>
      </c>
      <c r="C14" s="51">
        <f>'Allocation Summary'!M14</f>
        <v>0</v>
      </c>
      <c r="D14" s="51">
        <f>'Allocation Summary'!N14</f>
        <v>0</v>
      </c>
      <c r="E14" s="51">
        <f>'Allocation Summary'!O14</f>
        <v>0</v>
      </c>
      <c r="F14" s="59">
        <v>0</v>
      </c>
      <c r="G14" s="54">
        <f>SUM(C14:F14)</f>
        <v>0</v>
      </c>
    </row>
    <row r="15" spans="1:7" ht="16.5" thickBot="1" x14ac:dyDescent="0.3">
      <c r="A15" s="19"/>
      <c r="B15" s="19" t="s">
        <v>38</v>
      </c>
      <c r="C15" s="23"/>
      <c r="D15" s="23"/>
      <c r="E15" s="23"/>
      <c r="F15" s="23"/>
      <c r="G15" s="49"/>
    </row>
    <row r="16" spans="1:7" ht="16.149999999999999" thickBot="1" x14ac:dyDescent="0.35">
      <c r="A16" s="14">
        <v>15</v>
      </c>
      <c r="B16" s="25" t="s">
        <v>39</v>
      </c>
      <c r="C16" s="53">
        <f>'Allocation Summary'!M17</f>
        <v>620125.43062483659</v>
      </c>
      <c r="D16" s="53">
        <f>'Allocation Summary'!N17</f>
        <v>133445.74625424112</v>
      </c>
      <c r="E16" s="53"/>
      <c r="F16" s="59">
        <v>0</v>
      </c>
      <c r="G16" s="54">
        <f t="shared" ref="G16:G22" si="0">SUM(C16:F16)</f>
        <v>753571.17687907768</v>
      </c>
    </row>
    <row r="17" spans="1:7" ht="16.149999999999999" thickBot="1" x14ac:dyDescent="0.35">
      <c r="A17" s="15">
        <v>16</v>
      </c>
      <c r="B17" s="25" t="s">
        <v>40</v>
      </c>
      <c r="C17" s="51">
        <f>'Allocation Summary'!M18</f>
        <v>997980.63374918175</v>
      </c>
      <c r="D17" s="51">
        <f>'Allocation Summary'!N18</f>
        <v>126887.66886323386</v>
      </c>
      <c r="E17" s="51"/>
      <c r="F17" s="59">
        <v>0</v>
      </c>
      <c r="G17" s="54">
        <f t="shared" si="0"/>
        <v>1124868.3026124155</v>
      </c>
    </row>
    <row r="18" spans="1:7" ht="16.149999999999999" thickBot="1" x14ac:dyDescent="0.35">
      <c r="A18" s="15">
        <v>17</v>
      </c>
      <c r="B18" s="25" t="s">
        <v>41</v>
      </c>
      <c r="C18" s="51">
        <f>'Allocation Summary'!M19</f>
        <v>292154.50854307547</v>
      </c>
      <c r="D18" s="51">
        <f>'Allocation Summary'!N19</f>
        <v>70249.807427247913</v>
      </c>
      <c r="E18" s="51"/>
      <c r="F18" s="59">
        <v>0</v>
      </c>
      <c r="G18" s="54">
        <f t="shared" si="0"/>
        <v>362404.3159703234</v>
      </c>
    </row>
    <row r="19" spans="1:7" ht="16.149999999999999" thickBot="1" x14ac:dyDescent="0.35">
      <c r="A19" s="15">
        <v>18</v>
      </c>
      <c r="B19" s="25" t="s">
        <v>42</v>
      </c>
      <c r="C19" s="51">
        <f>'Allocation Summary'!M20</f>
        <v>0</v>
      </c>
      <c r="D19" s="51">
        <f>'Allocation Summary'!N20</f>
        <v>0</v>
      </c>
      <c r="E19" s="51"/>
      <c r="F19" s="59">
        <v>0</v>
      </c>
      <c r="G19" s="54">
        <f t="shared" si="0"/>
        <v>0</v>
      </c>
    </row>
    <row r="20" spans="1:7" ht="16.149999999999999" thickBot="1" x14ac:dyDescent="0.35">
      <c r="A20" s="15">
        <v>19</v>
      </c>
      <c r="B20" s="25" t="s">
        <v>43</v>
      </c>
      <c r="C20" s="51">
        <f>'Allocation Summary'!M21</f>
        <v>0</v>
      </c>
      <c r="D20" s="51">
        <f>'Allocation Summary'!N21</f>
        <v>0</v>
      </c>
      <c r="E20" s="51"/>
      <c r="F20" s="59">
        <v>0</v>
      </c>
      <c r="G20" s="54">
        <f t="shared" si="0"/>
        <v>0</v>
      </c>
    </row>
    <row r="21" spans="1:7" ht="16.149999999999999" thickBot="1" x14ac:dyDescent="0.35">
      <c r="A21" s="15">
        <v>20</v>
      </c>
      <c r="B21" s="25" t="s">
        <v>44</v>
      </c>
      <c r="C21" s="51">
        <f>'Allocation Summary'!M22</f>
        <v>106169.4998376679</v>
      </c>
      <c r="D21" s="51">
        <f>'Allocation Summary'!N22</f>
        <v>19522.123586480222</v>
      </c>
      <c r="E21" s="51"/>
      <c r="F21" s="59">
        <v>0</v>
      </c>
      <c r="G21" s="54">
        <f t="shared" si="0"/>
        <v>125691.62342414813</v>
      </c>
    </row>
    <row r="22" spans="1:7" ht="16.149999999999999" thickBot="1" x14ac:dyDescent="0.35">
      <c r="A22" s="15">
        <v>21</v>
      </c>
      <c r="B22" s="25" t="s">
        <v>45</v>
      </c>
      <c r="C22" s="51">
        <f>'Allocation Summary'!M23</f>
        <v>190920.01972451905</v>
      </c>
      <c r="D22" s="51">
        <f>'Allocation Summary'!N23</f>
        <v>89022.49346347031</v>
      </c>
      <c r="E22" s="51"/>
      <c r="F22" s="59">
        <v>0</v>
      </c>
      <c r="G22" s="54">
        <f t="shared" si="0"/>
        <v>279942.51318798936</v>
      </c>
    </row>
    <row r="23" spans="1:7" ht="16.5" thickBot="1" x14ac:dyDescent="0.3">
      <c r="A23" s="19"/>
      <c r="B23" s="19" t="s">
        <v>64</v>
      </c>
      <c r="C23" s="23"/>
      <c r="D23" s="23"/>
      <c r="E23" s="23"/>
      <c r="F23" s="23"/>
      <c r="G23" s="50"/>
    </row>
    <row r="24" spans="1:7" ht="16.149999999999999" thickBot="1" x14ac:dyDescent="0.35">
      <c r="A24" s="14">
        <v>39</v>
      </c>
      <c r="B24" s="25" t="s">
        <v>65</v>
      </c>
      <c r="C24" s="108">
        <v>1130</v>
      </c>
      <c r="D24" s="108">
        <v>389</v>
      </c>
      <c r="E24" s="6"/>
      <c r="F24" s="60">
        <v>0</v>
      </c>
      <c r="G24" s="47">
        <f>SUM(C24:F24)</f>
        <v>1519</v>
      </c>
    </row>
    <row r="25" spans="1:7" ht="16.149999999999999" thickBot="1" x14ac:dyDescent="0.35">
      <c r="A25" s="14">
        <v>40</v>
      </c>
      <c r="B25" s="25" t="s">
        <v>66</v>
      </c>
      <c r="C25" s="109">
        <v>4537</v>
      </c>
      <c r="D25" s="109">
        <v>1083</v>
      </c>
      <c r="E25" s="4"/>
      <c r="F25" s="60">
        <v>0</v>
      </c>
      <c r="G25" s="47">
        <f>SUM(C25:F25)</f>
        <v>5620</v>
      </c>
    </row>
    <row r="26" spans="1:7" ht="16.149999999999999" thickBot="1" x14ac:dyDescent="0.35">
      <c r="A26" s="14">
        <v>41</v>
      </c>
      <c r="B26" s="25" t="s">
        <v>67</v>
      </c>
      <c r="C26" s="109"/>
      <c r="D26" s="109"/>
      <c r="E26" s="4"/>
      <c r="F26" s="60">
        <v>0</v>
      </c>
      <c r="G26" s="47">
        <f>SUM(C26:F26)</f>
        <v>0</v>
      </c>
    </row>
    <row r="27" spans="1:7" ht="16.149999999999999" thickBot="1" x14ac:dyDescent="0.35">
      <c r="A27" s="14">
        <v>42</v>
      </c>
      <c r="B27" s="25" t="s">
        <v>68</v>
      </c>
      <c r="C27" s="109">
        <v>203</v>
      </c>
      <c r="D27" s="109">
        <v>37</v>
      </c>
      <c r="E27" s="4"/>
      <c r="F27" s="60">
        <v>0</v>
      </c>
      <c r="G27" s="47">
        <f>SUM(C27:F27)</f>
        <v>240</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71" priority="6" stopIfTrue="1" operator="lessThan">
      <formula>0</formula>
    </cfRule>
    <cfRule type="cellIs" dxfId="70" priority="10" stopIfTrue="1" operator="lessThan">
      <formula>0</formula>
    </cfRule>
  </conditionalFormatting>
  <conditionalFormatting sqref="C11:G14">
    <cfRule type="cellIs" dxfId="69" priority="5" stopIfTrue="1" operator="lessThan">
      <formula>0</formula>
    </cfRule>
    <cfRule type="cellIs" dxfId="68" priority="9" stopIfTrue="1" operator="lessThan">
      <formula>0</formula>
    </cfRule>
  </conditionalFormatting>
  <conditionalFormatting sqref="C16:G22">
    <cfRule type="cellIs" dxfId="67" priority="4" stopIfTrue="1" operator="lessThan">
      <formula>0</formula>
    </cfRule>
    <cfRule type="cellIs" dxfId="66" priority="8" stopIfTrue="1" operator="lessThan">
      <formula>0</formula>
    </cfRule>
  </conditionalFormatting>
  <conditionalFormatting sqref="E24:G27">
    <cfRule type="cellIs" dxfId="65" priority="3" stopIfTrue="1" operator="lessThan">
      <formula>0</formula>
    </cfRule>
    <cfRule type="cellIs" dxfId="64" priority="7" stopIfTrue="1" operator="lessThan">
      <formula>0</formula>
    </cfRule>
  </conditionalFormatting>
  <conditionalFormatting sqref="C24:D27">
    <cfRule type="cellIs" dxfId="63" priority="1" stopIfTrue="1" operator="lessThan">
      <formula>0</formula>
    </cfRule>
    <cfRule type="cellIs" dxfId="62" priority="2"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16" sqref="C16:D22"/>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27" t="s">
        <v>69</v>
      </c>
      <c r="D2" s="128"/>
      <c r="E2" s="128"/>
      <c r="F2" s="128"/>
      <c r="G2" s="129"/>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f>'Allocation Summary'!R6</f>
        <v>11743.1144343303</v>
      </c>
      <c r="D5" s="3">
        <f>'Allocation Summary'!S6</f>
        <v>2554.9612403100773</v>
      </c>
      <c r="E5" s="3">
        <f>'Allocation Summary'!T6</f>
        <v>0</v>
      </c>
      <c r="F5" s="3">
        <f>'Allocation Summary'!U6</f>
        <v>10448.068920676204</v>
      </c>
      <c r="G5" s="47">
        <f>SUM(C5:F5)</f>
        <v>24746.144595316582</v>
      </c>
    </row>
    <row r="6" spans="1:7" ht="16.5" thickBot="1" x14ac:dyDescent="0.3">
      <c r="A6" s="15">
        <v>2</v>
      </c>
      <c r="B6" s="25" t="s">
        <v>19</v>
      </c>
      <c r="C6" s="4">
        <f>'Allocation Summary'!R7</f>
        <v>158.88166449934982</v>
      </c>
      <c r="D6" s="4">
        <f>'Allocation Summary'!S7</f>
        <v>36.847545219638242</v>
      </c>
      <c r="E6" s="4">
        <f>'Allocation Summary'!T7</f>
        <v>0</v>
      </c>
      <c r="F6" s="4">
        <f>'Allocation Summary'!U7</f>
        <v>35.988296488946688</v>
      </c>
      <c r="G6" s="48">
        <f>SUM(C6:F6)</f>
        <v>231.71750620793478</v>
      </c>
    </row>
    <row r="7" spans="1:7" ht="16.5" thickBot="1" x14ac:dyDescent="0.3">
      <c r="A7" s="15">
        <v>3</v>
      </c>
      <c r="B7" s="25" t="s">
        <v>24</v>
      </c>
      <c r="C7" s="4">
        <f>'Allocation Summary'!R8</f>
        <v>34.921976592977899</v>
      </c>
      <c r="D7" s="4">
        <f>'Allocation Summary'!S8</f>
        <v>25.258397932816536</v>
      </c>
      <c r="E7" s="4">
        <f>'Allocation Summary'!T8</f>
        <v>0</v>
      </c>
      <c r="F7" s="4">
        <f>'Allocation Summary'!U8</f>
        <v>7.1976592977893379</v>
      </c>
      <c r="G7" s="48">
        <f>SUM(C7:F7)</f>
        <v>67.378033823583777</v>
      </c>
    </row>
    <row r="8" spans="1:7" ht="16.5" thickBot="1" x14ac:dyDescent="0.3">
      <c r="A8" s="15">
        <v>4</v>
      </c>
      <c r="B8" s="25" t="s">
        <v>25</v>
      </c>
      <c r="C8" s="4">
        <f>'Allocation Summary'!R9</f>
        <v>508.63459037711317</v>
      </c>
      <c r="D8" s="4">
        <f>'Allocation Summary'!S9</f>
        <v>225.54263565891472</v>
      </c>
      <c r="E8" s="4">
        <f>'Allocation Summary'!T9</f>
        <v>0</v>
      </c>
      <c r="F8" s="4">
        <f>'Allocation Summary'!U9</f>
        <v>406.53446033810144</v>
      </c>
      <c r="G8" s="48">
        <f>SUM(C8:F8)</f>
        <v>1140.7116863741294</v>
      </c>
    </row>
    <row r="9" spans="1:7" ht="16.5" thickBot="1" x14ac:dyDescent="0.3">
      <c r="A9" s="15">
        <v>5</v>
      </c>
      <c r="B9" s="25" t="s">
        <v>26</v>
      </c>
      <c r="C9" s="4">
        <f>'Allocation Summary'!R10</f>
        <v>436.65799739921982</v>
      </c>
      <c r="D9" s="4">
        <f>'Allocation Summary'!S10</f>
        <v>176.80878552971575</v>
      </c>
      <c r="E9" s="5">
        <f>'Allocation Summary'!T10</f>
        <v>0</v>
      </c>
      <c r="F9" s="4">
        <f>'Allocation Summary'!U10</f>
        <v>432.12613784135243</v>
      </c>
      <c r="G9" s="48">
        <f>SUM(C9:F9)</f>
        <v>1045.5929207702879</v>
      </c>
    </row>
    <row r="10" spans="1:7" ht="16.5" thickBot="1" x14ac:dyDescent="0.3">
      <c r="A10" s="19"/>
      <c r="B10" s="19" t="s">
        <v>29</v>
      </c>
      <c r="C10" s="23"/>
      <c r="D10" s="23"/>
      <c r="E10" s="23"/>
      <c r="F10" s="23"/>
      <c r="G10" s="49"/>
    </row>
    <row r="11" spans="1:7" ht="16.5" thickBot="1" x14ac:dyDescent="0.3">
      <c r="A11" s="14">
        <v>6</v>
      </c>
      <c r="B11" s="25" t="s">
        <v>30</v>
      </c>
      <c r="C11" s="52">
        <f>'Allocation Summary'!R12</f>
        <v>4515783.719115735</v>
      </c>
      <c r="D11" s="53">
        <f>'Allocation Summary'!S12</f>
        <v>1089315.0645994833</v>
      </c>
      <c r="E11" s="53">
        <f>'Allocation Summary'!T12</f>
        <v>0</v>
      </c>
      <c r="F11" s="53">
        <f>'Allocation Summary'!U12</f>
        <v>418020.59167750331</v>
      </c>
      <c r="G11" s="54">
        <f>SUM(C11:F11)</f>
        <v>6023119.375392722</v>
      </c>
    </row>
    <row r="12" spans="1:7" ht="16.5" thickBot="1" x14ac:dyDescent="0.3">
      <c r="A12" s="15">
        <v>7</v>
      </c>
      <c r="B12" s="25" t="s">
        <v>31</v>
      </c>
      <c r="C12" s="51">
        <f>'Allocation Summary'!R13</f>
        <v>4480458.4070221074</v>
      </c>
      <c r="D12" s="51">
        <f>'Allocation Summary'!S13</f>
        <v>1089271.3824289406</v>
      </c>
      <c r="E12" s="51">
        <f>'Allocation Summary'!T13</f>
        <v>0</v>
      </c>
      <c r="F12" s="51">
        <f>'Allocation Summary'!U13</f>
        <v>416822.84785435634</v>
      </c>
      <c r="G12" s="54">
        <f>SUM(C12:F12)</f>
        <v>5986552.6373054041</v>
      </c>
    </row>
    <row r="13" spans="1:7" ht="16.5" thickBot="1" x14ac:dyDescent="0.3">
      <c r="A13" s="15">
        <v>10</v>
      </c>
      <c r="B13" s="25" t="s">
        <v>34</v>
      </c>
      <c r="C13" s="51">
        <f>'Allocation Summary'!W14</f>
        <v>0</v>
      </c>
      <c r="D13" s="51">
        <f>'Allocation Summary'!X14</f>
        <v>0</v>
      </c>
      <c r="E13" s="51">
        <f>'Allocation Summary'!Y14</f>
        <v>0</v>
      </c>
      <c r="F13" s="59">
        <v>0</v>
      </c>
      <c r="G13" s="54">
        <f>SUM(C13:F13)</f>
        <v>0</v>
      </c>
    </row>
    <row r="14" spans="1:7" ht="16.5" thickBot="1" x14ac:dyDescent="0.3">
      <c r="A14" s="15">
        <v>11</v>
      </c>
      <c r="B14" s="25" t="s">
        <v>35</v>
      </c>
      <c r="C14" s="51">
        <f>'Allocation Summary'!W15</f>
        <v>0</v>
      </c>
      <c r="D14" s="51">
        <f>'Allocation Summary'!X15</f>
        <v>0</v>
      </c>
      <c r="E14" s="51">
        <f>'Allocation Summary'!Y15</f>
        <v>0</v>
      </c>
      <c r="F14" s="59">
        <v>0</v>
      </c>
      <c r="G14" s="54">
        <f>SUM(C14:F14)</f>
        <v>0</v>
      </c>
    </row>
    <row r="15" spans="1:7" ht="16.5" thickBot="1" x14ac:dyDescent="0.3">
      <c r="A15" s="19"/>
      <c r="B15" s="19" t="s">
        <v>38</v>
      </c>
      <c r="C15" s="23"/>
      <c r="D15" s="23"/>
      <c r="E15" s="23"/>
      <c r="F15" s="23"/>
      <c r="G15" s="49"/>
    </row>
    <row r="16" spans="1:7" ht="16.149999999999999" thickBot="1" x14ac:dyDescent="0.35">
      <c r="A16" s="14">
        <v>15</v>
      </c>
      <c r="B16" s="25" t="s">
        <v>39</v>
      </c>
      <c r="C16" s="53">
        <f>'Allocation Summary'!R17</f>
        <v>1401872.1222945815</v>
      </c>
      <c r="D16" s="53">
        <f>'Allocation Summary'!S17</f>
        <v>132855.59642764096</v>
      </c>
      <c r="E16" s="53"/>
      <c r="F16" s="59">
        <v>0</v>
      </c>
      <c r="G16" s="54">
        <f t="shared" ref="G16:G22" si="0">SUM(C16:F16)</f>
        <v>1534727.7187222224</v>
      </c>
    </row>
    <row r="17" spans="1:7" ht="16.149999999999999" thickBot="1" x14ac:dyDescent="0.35">
      <c r="A17" s="15">
        <v>16</v>
      </c>
      <c r="B17" s="25" t="s">
        <v>40</v>
      </c>
      <c r="C17" s="51">
        <f>'Allocation Summary'!R18</f>
        <v>1680907.8000237434</v>
      </c>
      <c r="D17" s="51">
        <f>'Allocation Summary'!S18</f>
        <v>245117.64989444509</v>
      </c>
      <c r="E17" s="51"/>
      <c r="F17" s="59">
        <v>0</v>
      </c>
      <c r="G17" s="54">
        <f t="shared" si="0"/>
        <v>1926025.4499181886</v>
      </c>
    </row>
    <row r="18" spans="1:7" ht="16.149999999999999" thickBot="1" x14ac:dyDescent="0.35">
      <c r="A18" s="15">
        <v>17</v>
      </c>
      <c r="B18" s="25" t="s">
        <v>41</v>
      </c>
      <c r="C18" s="51">
        <f>'Allocation Summary'!R19</f>
        <v>454102.2251265024</v>
      </c>
      <c r="D18" s="51">
        <f>'Allocation Summary'!S19</f>
        <v>51936.313854367319</v>
      </c>
      <c r="E18" s="51"/>
      <c r="F18" s="59">
        <v>0</v>
      </c>
      <c r="G18" s="54">
        <f t="shared" si="0"/>
        <v>506038.53898086969</v>
      </c>
    </row>
    <row r="19" spans="1:7" ht="16.149999999999999" thickBot="1" x14ac:dyDescent="0.35">
      <c r="A19" s="15">
        <v>18</v>
      </c>
      <c r="B19" s="25" t="s">
        <v>42</v>
      </c>
      <c r="C19" s="51">
        <f>'Allocation Summary'!R20</f>
        <v>0</v>
      </c>
      <c r="D19" s="51">
        <f>'Allocation Summary'!S20</f>
        <v>0</v>
      </c>
      <c r="E19" s="51"/>
      <c r="F19" s="59">
        <v>0</v>
      </c>
      <c r="G19" s="54">
        <f t="shared" si="0"/>
        <v>0</v>
      </c>
    </row>
    <row r="20" spans="1:7" ht="16.149999999999999" thickBot="1" x14ac:dyDescent="0.35">
      <c r="A20" s="15">
        <v>19</v>
      </c>
      <c r="B20" s="25" t="s">
        <v>43</v>
      </c>
      <c r="C20" s="51">
        <f>'Allocation Summary'!R21</f>
        <v>0</v>
      </c>
      <c r="D20" s="51">
        <f>'Allocation Summary'!S21</f>
        <v>0</v>
      </c>
      <c r="E20" s="51"/>
      <c r="F20" s="59">
        <v>0</v>
      </c>
      <c r="G20" s="54">
        <f t="shared" si="0"/>
        <v>0</v>
      </c>
    </row>
    <row r="21" spans="1:7" ht="16.149999999999999" thickBot="1" x14ac:dyDescent="0.35">
      <c r="A21" s="15">
        <v>20</v>
      </c>
      <c r="B21" s="25" t="s">
        <v>44</v>
      </c>
      <c r="C21" s="51">
        <f>'Allocation Summary'!R22</f>
        <v>284970.9356377704</v>
      </c>
      <c r="D21" s="51">
        <f>'Allocation Summary'!S22</f>
        <v>20307.273630544543</v>
      </c>
      <c r="E21" s="51"/>
      <c r="F21" s="59">
        <v>0</v>
      </c>
      <c r="G21" s="54">
        <f t="shared" si="0"/>
        <v>305278.20926831494</v>
      </c>
    </row>
    <row r="22" spans="1:7" ht="16.149999999999999" thickBot="1" x14ac:dyDescent="0.35">
      <c r="A22" s="15">
        <v>21</v>
      </c>
      <c r="B22" s="25" t="s">
        <v>45</v>
      </c>
      <c r="C22" s="51">
        <f>'Allocation Summary'!R23</f>
        <v>705382.69967113843</v>
      </c>
      <c r="D22" s="51">
        <f>'Allocation Summary'!S23</f>
        <v>65641.04895507441</v>
      </c>
      <c r="E22" s="51"/>
      <c r="F22" s="59">
        <v>0</v>
      </c>
      <c r="G22" s="54">
        <f t="shared" si="0"/>
        <v>771023.74862621282</v>
      </c>
    </row>
    <row r="23" spans="1:7" ht="16.5" thickBot="1" x14ac:dyDescent="0.3">
      <c r="A23" s="19"/>
      <c r="B23" s="19" t="s">
        <v>64</v>
      </c>
      <c r="C23" s="23"/>
      <c r="D23" s="23"/>
      <c r="E23" s="23"/>
      <c r="F23" s="23"/>
      <c r="G23" s="50"/>
    </row>
    <row r="24" spans="1:7" ht="16.149999999999999" thickBot="1" x14ac:dyDescent="0.35">
      <c r="A24" s="14">
        <v>39</v>
      </c>
      <c r="B24" s="25" t="s">
        <v>65</v>
      </c>
      <c r="C24" s="6">
        <v>2594</v>
      </c>
      <c r="D24" s="6">
        <v>156</v>
      </c>
      <c r="E24" s="6"/>
      <c r="F24" s="60">
        <v>0</v>
      </c>
      <c r="G24" s="47">
        <f>SUM(C24:F24)</f>
        <v>2750</v>
      </c>
    </row>
    <row r="25" spans="1:7" ht="16.149999999999999" thickBot="1" x14ac:dyDescent="0.35">
      <c r="A25" s="14">
        <v>40</v>
      </c>
      <c r="B25" s="25" t="s">
        <v>66</v>
      </c>
      <c r="C25" s="4">
        <v>6465</v>
      </c>
      <c r="D25" s="4">
        <v>1288</v>
      </c>
      <c r="E25" s="4"/>
      <c r="F25" s="60">
        <v>0</v>
      </c>
      <c r="G25" s="47">
        <f>SUM(C25:F25)</f>
        <v>7753</v>
      </c>
    </row>
    <row r="26" spans="1:7" ht="16.149999999999999" thickBot="1" x14ac:dyDescent="0.35">
      <c r="A26" s="14">
        <v>41</v>
      </c>
      <c r="B26" s="25" t="s">
        <v>67</v>
      </c>
      <c r="C26" s="4"/>
      <c r="D26" s="4"/>
      <c r="E26" s="4"/>
      <c r="F26" s="60">
        <v>0</v>
      </c>
      <c r="G26" s="47">
        <f>SUM(C26:F26)</f>
        <v>0</v>
      </c>
    </row>
    <row r="27" spans="1:7" ht="16.149999999999999" thickBot="1" x14ac:dyDescent="0.35">
      <c r="A27" s="14">
        <v>42</v>
      </c>
      <c r="B27" s="25" t="s">
        <v>68</v>
      </c>
      <c r="C27" s="4">
        <v>347</v>
      </c>
      <c r="D27" s="4">
        <v>49</v>
      </c>
      <c r="E27" s="4"/>
      <c r="F27" s="60">
        <v>0</v>
      </c>
      <c r="G27" s="47">
        <f>SUM(C27:F27)</f>
        <v>396</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61" priority="4" stopIfTrue="1" operator="lessThan">
      <formula>0</formula>
    </cfRule>
    <cfRule type="cellIs" dxfId="60" priority="8" stopIfTrue="1" operator="lessThan">
      <formula>0</formula>
    </cfRule>
  </conditionalFormatting>
  <conditionalFormatting sqref="C11:G14">
    <cfRule type="cellIs" dxfId="59" priority="3" stopIfTrue="1" operator="lessThan">
      <formula>0</formula>
    </cfRule>
    <cfRule type="cellIs" dxfId="58" priority="7" stopIfTrue="1" operator="lessThan">
      <formula>0</formula>
    </cfRule>
  </conditionalFormatting>
  <conditionalFormatting sqref="C16:G22">
    <cfRule type="cellIs" dxfId="57" priority="2" stopIfTrue="1" operator="lessThan">
      <formula>0</formula>
    </cfRule>
    <cfRule type="cellIs" dxfId="56" priority="6" stopIfTrue="1" operator="lessThan">
      <formula>0</formula>
    </cfRule>
  </conditionalFormatting>
  <conditionalFormatting sqref="C24:G27">
    <cfRule type="cellIs" dxfId="55" priority="1" stopIfTrue="1" operator="lessThan">
      <formula>0</formula>
    </cfRule>
    <cfRule type="cellIs" dxfId="54"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5" activePane="bottomRight" state="frozen"/>
      <selection activeCell="A2" sqref="A2"/>
      <selection pane="topRight" activeCell="C2" sqref="C2"/>
      <selection pane="bottomLeft" activeCell="A5" sqref="A5"/>
      <selection pane="bottomRight" activeCell="C16" sqref="C16:D22"/>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27" t="s">
        <v>69</v>
      </c>
      <c r="D2" s="128"/>
      <c r="E2" s="128"/>
      <c r="F2" s="128"/>
      <c r="G2" s="129"/>
    </row>
    <row r="3" spans="1:7" ht="32.25" thickBot="1" x14ac:dyDescent="0.3">
      <c r="A3" s="18" t="s">
        <v>17</v>
      </c>
      <c r="B3" s="19" t="s">
        <v>70</v>
      </c>
      <c r="C3" s="19" t="s">
        <v>12</v>
      </c>
      <c r="D3" s="19" t="s">
        <v>13</v>
      </c>
      <c r="E3" s="20" t="s">
        <v>14</v>
      </c>
      <c r="F3" s="20" t="s">
        <v>15</v>
      </c>
      <c r="G3" s="21" t="s">
        <v>8</v>
      </c>
    </row>
    <row r="4" spans="1:7" ht="16.149999999999999" thickBot="1" x14ac:dyDescent="0.35">
      <c r="A4" s="22"/>
      <c r="B4" s="19" t="s">
        <v>16</v>
      </c>
      <c r="C4" s="23"/>
      <c r="D4" s="23"/>
      <c r="E4" s="23"/>
      <c r="F4" s="23"/>
      <c r="G4" s="24"/>
    </row>
    <row r="5" spans="1:7" ht="16.149999999999999" thickBot="1" x14ac:dyDescent="0.35">
      <c r="A5" s="14">
        <v>1</v>
      </c>
      <c r="B5" s="25" t="s">
        <v>18</v>
      </c>
      <c r="C5" s="2">
        <f>'Allocation Summary'!W6</f>
        <v>2085.1188556566967</v>
      </c>
      <c r="D5" s="3">
        <f>'Allocation Summary'!X6</f>
        <v>1670.722480620155</v>
      </c>
      <c r="E5" s="3">
        <f>'Allocation Summary'!Y6</f>
        <v>0</v>
      </c>
      <c r="F5" s="3">
        <f>'Allocation Summary'!Z6</f>
        <v>1855.1693107932379</v>
      </c>
      <c r="G5" s="47">
        <f>SUM(C5:F5)</f>
        <v>5611.0106470700894</v>
      </c>
    </row>
    <row r="6" spans="1:7" ht="16.149999999999999" thickBot="1" x14ac:dyDescent="0.35">
      <c r="A6" s="15">
        <v>2</v>
      </c>
      <c r="B6" s="25" t="s">
        <v>19</v>
      </c>
      <c r="C6" s="4">
        <f>'Allocation Summary'!W7</f>
        <v>28.211183355006501</v>
      </c>
      <c r="D6" s="4">
        <f>'Allocation Summary'!X7</f>
        <v>24.095090439276483</v>
      </c>
      <c r="E6" s="4">
        <f>'Allocation Summary'!Y7</f>
        <v>0</v>
      </c>
      <c r="F6" s="4">
        <f>'Allocation Summary'!Z7</f>
        <v>6.3901170351105332</v>
      </c>
      <c r="G6" s="48">
        <f>SUM(C6:F6)</f>
        <v>58.696390829393522</v>
      </c>
    </row>
    <row r="7" spans="1:7" ht="16.149999999999999" thickBot="1" x14ac:dyDescent="0.35">
      <c r="A7" s="15">
        <v>3</v>
      </c>
      <c r="B7" s="25" t="s">
        <v>24</v>
      </c>
      <c r="C7" s="4">
        <f>'Allocation Summary'!W8</f>
        <v>6.2007802340702209</v>
      </c>
      <c r="D7" s="4">
        <f>'Allocation Summary'!X8</f>
        <v>16.516795865633075</v>
      </c>
      <c r="E7" s="4">
        <f>'Allocation Summary'!Y8</f>
        <v>0</v>
      </c>
      <c r="F7" s="4">
        <f>'Allocation Summary'!Z8</f>
        <v>1.2780234070221066</v>
      </c>
      <c r="G7" s="48">
        <f>SUM(C7:F7)</f>
        <v>23.995599506725402</v>
      </c>
    </row>
    <row r="8" spans="1:7" ht="16.149999999999999" thickBot="1" x14ac:dyDescent="0.35">
      <c r="A8" s="15">
        <v>4</v>
      </c>
      <c r="B8" s="25" t="s">
        <v>25</v>
      </c>
      <c r="C8" s="4">
        <f>'Allocation Summary'!W9</f>
        <v>90.313654096228859</v>
      </c>
      <c r="D8" s="4">
        <f>'Allocation Summary'!X9</f>
        <v>147.48527131782944</v>
      </c>
      <c r="E8" s="4">
        <f>'Allocation Summary'!Y9</f>
        <v>0</v>
      </c>
      <c r="F8" s="4">
        <f>'Allocation Summary'!Z9</f>
        <v>72.184655396618979</v>
      </c>
      <c r="G8" s="48">
        <f>SUM(C8:F8)</f>
        <v>309.98358081067727</v>
      </c>
    </row>
    <row r="9" spans="1:7" ht="16.149999999999999" thickBot="1" x14ac:dyDescent="0.35">
      <c r="A9" s="15">
        <v>5</v>
      </c>
      <c r="B9" s="25" t="s">
        <v>26</v>
      </c>
      <c r="C9" s="4">
        <f>'Allocation Summary'!W10</f>
        <v>77.533420026007803</v>
      </c>
      <c r="D9" s="4">
        <f>'Allocation Summary'!X10</f>
        <v>115.61757105943151</v>
      </c>
      <c r="E9" s="5">
        <f>'Allocation Summary'!Y10</f>
        <v>0</v>
      </c>
      <c r="F9" s="4">
        <f>'Allocation Summary'!Z10</f>
        <v>76.728738621586473</v>
      </c>
      <c r="G9" s="48">
        <f>SUM(C9:F9)</f>
        <v>269.87972970702583</v>
      </c>
    </row>
    <row r="10" spans="1:7" ht="16.149999999999999" thickBot="1" x14ac:dyDescent="0.35">
      <c r="A10" s="19"/>
      <c r="B10" s="19" t="s">
        <v>29</v>
      </c>
      <c r="C10" s="23"/>
      <c r="D10" s="23"/>
      <c r="E10" s="23"/>
      <c r="F10" s="23"/>
      <c r="G10" s="49"/>
    </row>
    <row r="11" spans="1:7" ht="16.5" thickBot="1" x14ac:dyDescent="0.3">
      <c r="A11" s="14">
        <v>6</v>
      </c>
      <c r="B11" s="25" t="s">
        <v>30</v>
      </c>
      <c r="C11" s="52">
        <f>'Allocation Summary'!W12</f>
        <v>801826.96280884265</v>
      </c>
      <c r="D11" s="53">
        <f>'Allocation Summary'!X12</f>
        <v>712317.32919896638</v>
      </c>
      <c r="E11" s="53">
        <f>'Allocation Summary'!Y12</f>
        <v>0</v>
      </c>
      <c r="F11" s="53">
        <f>'Allocation Summary'!Z12</f>
        <v>74224.144083224965</v>
      </c>
      <c r="G11" s="54">
        <f>SUM(C11:F11)</f>
        <v>1588368.436091034</v>
      </c>
    </row>
    <row r="12" spans="1:7" ht="16.5" thickBot="1" x14ac:dyDescent="0.3">
      <c r="A12" s="15">
        <v>7</v>
      </c>
      <c r="B12" s="25" t="s">
        <v>31</v>
      </c>
      <c r="C12" s="51">
        <f>'Allocation Summary'!W13</f>
        <v>795554.56592977885</v>
      </c>
      <c r="D12" s="51">
        <f>'Allocation Summary'!X13</f>
        <v>712288.76485788112</v>
      </c>
      <c r="E12" s="51">
        <f>'Allocation Summary'!Y13</f>
        <v>0</v>
      </c>
      <c r="F12" s="51">
        <f>'Allocation Summary'!Z13</f>
        <v>74011.471521456435</v>
      </c>
      <c r="G12" s="54">
        <f>SUM(C12:F12)</f>
        <v>1581854.8023091166</v>
      </c>
    </row>
    <row r="13" spans="1:7" ht="16.5" thickBot="1" x14ac:dyDescent="0.3">
      <c r="A13" s="15">
        <v>10</v>
      </c>
      <c r="B13" s="25" t="s">
        <v>34</v>
      </c>
      <c r="C13" s="51">
        <f>'Allocation Summary'!W14</f>
        <v>0</v>
      </c>
      <c r="D13" s="51">
        <f>'Allocation Summary'!X14</f>
        <v>0</v>
      </c>
      <c r="E13" s="51">
        <f>'Allocation Summary'!Y14</f>
        <v>0</v>
      </c>
      <c r="F13" s="59">
        <v>0</v>
      </c>
      <c r="G13" s="54">
        <f>SUM(C13:F13)</f>
        <v>0</v>
      </c>
    </row>
    <row r="14" spans="1:7" ht="16.5" thickBot="1" x14ac:dyDescent="0.3">
      <c r="A14" s="15">
        <v>11</v>
      </c>
      <c r="B14" s="25" t="s">
        <v>35</v>
      </c>
      <c r="C14" s="51">
        <f>'Allocation Summary'!W15</f>
        <v>0</v>
      </c>
      <c r="D14" s="51">
        <f>'Allocation Summary'!X15</f>
        <v>0</v>
      </c>
      <c r="E14" s="51">
        <f>'Allocation Summary'!Y15</f>
        <v>0</v>
      </c>
      <c r="F14" s="59">
        <v>0</v>
      </c>
      <c r="G14" s="54">
        <f>SUM(C14:F14)</f>
        <v>0</v>
      </c>
    </row>
    <row r="15" spans="1:7" ht="16.5" thickBot="1" x14ac:dyDescent="0.3">
      <c r="A15" s="19"/>
      <c r="B15" s="19" t="s">
        <v>38</v>
      </c>
      <c r="C15" s="23"/>
      <c r="D15" s="23"/>
      <c r="E15" s="23"/>
      <c r="F15" s="23"/>
      <c r="G15" s="49"/>
    </row>
    <row r="16" spans="1:7" ht="16.149999999999999" thickBot="1" x14ac:dyDescent="0.35">
      <c r="A16" s="14">
        <v>15</v>
      </c>
      <c r="B16" s="25" t="s">
        <v>39</v>
      </c>
      <c r="C16" s="53">
        <f>'Allocation Summary'!W17</f>
        <v>168079.01472246341</v>
      </c>
      <c r="D16" s="53">
        <f>'Allocation Summary'!X17</f>
        <v>26574.219682536605</v>
      </c>
      <c r="E16" s="53"/>
      <c r="F16" s="59">
        <v>0</v>
      </c>
      <c r="G16" s="54">
        <f t="shared" ref="G16:G22" si="0">SUM(C16:F16)</f>
        <v>194653.23440500002</v>
      </c>
    </row>
    <row r="17" spans="1:7" ht="16.149999999999999" thickBot="1" x14ac:dyDescent="0.35">
      <c r="A17" s="15">
        <v>16</v>
      </c>
      <c r="B17" s="25" t="s">
        <v>40</v>
      </c>
      <c r="C17" s="51">
        <f>'Allocation Summary'!W18</f>
        <v>462121.66650311777</v>
      </c>
      <c r="D17" s="51">
        <f>'Allocation Summary'!X18</f>
        <v>61405.358056493074</v>
      </c>
      <c r="E17" s="51"/>
      <c r="F17" s="59">
        <v>0</v>
      </c>
      <c r="G17" s="54">
        <f t="shared" si="0"/>
        <v>523527.02455961087</v>
      </c>
    </row>
    <row r="18" spans="1:7" ht="16.149999999999999" thickBot="1" x14ac:dyDescent="0.35">
      <c r="A18" s="15">
        <v>17</v>
      </c>
      <c r="B18" s="25" t="s">
        <v>41</v>
      </c>
      <c r="C18" s="51">
        <f>'Allocation Summary'!W19</f>
        <v>94353.085594190736</v>
      </c>
      <c r="D18" s="51">
        <f>'Allocation Summary'!X19</f>
        <v>29320.917934177487</v>
      </c>
      <c r="E18" s="51"/>
      <c r="F18" s="59">
        <v>0</v>
      </c>
      <c r="G18" s="54">
        <f t="shared" si="0"/>
        <v>123674.00352836822</v>
      </c>
    </row>
    <row r="19" spans="1:7" ht="16.149999999999999" thickBot="1" x14ac:dyDescent="0.35">
      <c r="A19" s="15">
        <v>18</v>
      </c>
      <c r="B19" s="25" t="s">
        <v>42</v>
      </c>
      <c r="C19" s="51">
        <f>'Allocation Summary'!W20</f>
        <v>0</v>
      </c>
      <c r="D19" s="51">
        <f>'Allocation Summary'!X20</f>
        <v>0</v>
      </c>
      <c r="E19" s="51"/>
      <c r="F19" s="59">
        <v>0</v>
      </c>
      <c r="G19" s="54">
        <f t="shared" si="0"/>
        <v>0</v>
      </c>
    </row>
    <row r="20" spans="1:7" ht="16.149999999999999" thickBot="1" x14ac:dyDescent="0.35">
      <c r="A20" s="15">
        <v>19</v>
      </c>
      <c r="B20" s="25" t="s">
        <v>43</v>
      </c>
      <c r="C20" s="51">
        <f>'Allocation Summary'!W21</f>
        <v>0</v>
      </c>
      <c r="D20" s="51">
        <f>'Allocation Summary'!X21</f>
        <v>0</v>
      </c>
      <c r="E20" s="51"/>
      <c r="F20" s="59">
        <v>0</v>
      </c>
      <c r="G20" s="54">
        <f t="shared" si="0"/>
        <v>0</v>
      </c>
    </row>
    <row r="21" spans="1:7" ht="16.149999999999999" thickBot="1" x14ac:dyDescent="0.35">
      <c r="A21" s="15">
        <v>20</v>
      </c>
      <c r="B21" s="25" t="s">
        <v>44</v>
      </c>
      <c r="C21" s="51">
        <f>'Allocation Summary'!W22</f>
        <v>35739.324275387335</v>
      </c>
      <c r="D21" s="51">
        <f>'Allocation Summary'!X22</f>
        <v>8377.7460446507121</v>
      </c>
      <c r="E21" s="51"/>
      <c r="F21" s="59">
        <v>0</v>
      </c>
      <c r="G21" s="54">
        <f t="shared" si="0"/>
        <v>44117.070320038045</v>
      </c>
    </row>
    <row r="22" spans="1:7" ht="16.149999999999999" thickBot="1" x14ac:dyDescent="0.35">
      <c r="A22" s="15">
        <v>21</v>
      </c>
      <c r="B22" s="25" t="s">
        <v>45</v>
      </c>
      <c r="C22" s="51">
        <f>'Allocation Summary'!W23</f>
        <v>59820.720391416835</v>
      </c>
      <c r="D22" s="51">
        <f>'Allocation Summary'!X23</f>
        <v>25064.362977797649</v>
      </c>
      <c r="E22" s="51"/>
      <c r="F22" s="59">
        <v>0</v>
      </c>
      <c r="G22" s="54">
        <f t="shared" si="0"/>
        <v>84885.083369214481</v>
      </c>
    </row>
    <row r="23" spans="1:7" ht="16.5" thickBot="1" x14ac:dyDescent="0.3">
      <c r="A23" s="19"/>
      <c r="B23" s="19" t="s">
        <v>64</v>
      </c>
      <c r="C23" s="23"/>
      <c r="D23" s="23"/>
      <c r="E23" s="23"/>
      <c r="F23" s="23"/>
      <c r="G23" s="50"/>
    </row>
    <row r="24" spans="1:7" ht="16.149999999999999" thickBot="1" x14ac:dyDescent="0.35">
      <c r="A24" s="14">
        <v>39</v>
      </c>
      <c r="B24" s="25" t="s">
        <v>65</v>
      </c>
      <c r="C24" s="6">
        <v>555</v>
      </c>
      <c r="D24" s="6">
        <v>93</v>
      </c>
      <c r="E24" s="6"/>
      <c r="F24" s="60">
        <v>0</v>
      </c>
      <c r="G24" s="47">
        <f>SUM(C24:F24)</f>
        <v>648</v>
      </c>
    </row>
    <row r="25" spans="1:7" ht="16.149999999999999" thickBot="1" x14ac:dyDescent="0.35">
      <c r="A25" s="14">
        <v>40</v>
      </c>
      <c r="B25" s="25" t="s">
        <v>66</v>
      </c>
      <c r="C25" s="4">
        <v>1012</v>
      </c>
      <c r="D25" s="4">
        <v>836</v>
      </c>
      <c r="E25" s="4"/>
      <c r="F25" s="60">
        <v>0</v>
      </c>
      <c r="G25" s="47">
        <f>SUM(C25:F25)</f>
        <v>1848</v>
      </c>
    </row>
    <row r="26" spans="1:7" ht="16.149999999999999" thickBot="1" x14ac:dyDescent="0.35">
      <c r="A26" s="14">
        <v>41</v>
      </c>
      <c r="B26" s="25" t="s">
        <v>67</v>
      </c>
      <c r="C26" s="4"/>
      <c r="D26" s="4"/>
      <c r="E26" s="4"/>
      <c r="F26" s="60">
        <v>0</v>
      </c>
      <c r="G26" s="47">
        <f>SUM(C26:F26)</f>
        <v>0</v>
      </c>
    </row>
    <row r="27" spans="1:7" ht="16.149999999999999" thickBot="1" x14ac:dyDescent="0.35">
      <c r="A27" s="14">
        <v>42</v>
      </c>
      <c r="B27" s="25" t="s">
        <v>68</v>
      </c>
      <c r="C27" s="4">
        <v>60</v>
      </c>
      <c r="D27" s="4">
        <v>22</v>
      </c>
      <c r="E27" s="4"/>
      <c r="F27" s="60"/>
      <c r="G27" s="47">
        <f>SUM(C27:F27)</f>
        <v>82</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53" priority="4" stopIfTrue="1" operator="lessThan">
      <formula>0</formula>
    </cfRule>
    <cfRule type="cellIs" dxfId="52" priority="8" stopIfTrue="1" operator="lessThan">
      <formula>0</formula>
    </cfRule>
  </conditionalFormatting>
  <conditionalFormatting sqref="C11:G14">
    <cfRule type="cellIs" dxfId="51" priority="3" stopIfTrue="1" operator="lessThan">
      <formula>0</formula>
    </cfRule>
    <cfRule type="cellIs" dxfId="50" priority="7" stopIfTrue="1" operator="lessThan">
      <formula>0</formula>
    </cfRule>
  </conditionalFormatting>
  <conditionalFormatting sqref="C16:G22">
    <cfRule type="cellIs" dxfId="49" priority="2" stopIfTrue="1" operator="lessThan">
      <formula>0</formula>
    </cfRule>
    <cfRule type="cellIs" dxfId="48" priority="6" stopIfTrue="1" operator="lessThan">
      <formula>0</formula>
    </cfRule>
  </conditionalFormatting>
  <conditionalFormatting sqref="C24:G27">
    <cfRule type="cellIs" dxfId="47" priority="1" stopIfTrue="1" operator="lessThan">
      <formula>0</formula>
    </cfRule>
    <cfRule type="cellIs" dxfId="46"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F44" sqref="F44"/>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31" t="s">
        <v>9</v>
      </c>
      <c r="B1" s="131"/>
      <c r="C1" s="131"/>
      <c r="D1" s="131"/>
      <c r="E1" s="131"/>
      <c r="F1" s="131"/>
      <c r="G1" s="131"/>
      <c r="H1" s="131"/>
      <c r="I1" s="131"/>
    </row>
    <row r="2" spans="1:9" ht="18.75" x14ac:dyDescent="0.3">
      <c r="A2" s="130" t="s">
        <v>78</v>
      </c>
      <c r="B2" s="130"/>
      <c r="C2" s="130"/>
      <c r="D2" s="130"/>
      <c r="E2" s="130"/>
      <c r="F2" s="130"/>
      <c r="G2" s="130"/>
      <c r="H2" s="130"/>
      <c r="I2" s="130"/>
    </row>
    <row r="3" spans="1:9" ht="19.5" thickBot="1" x14ac:dyDescent="0.35">
      <c r="A3" s="102" t="s">
        <v>79</v>
      </c>
      <c r="B3" s="102"/>
      <c r="C3" s="102"/>
      <c r="D3" s="102"/>
      <c r="E3" s="102"/>
      <c r="F3" s="102"/>
      <c r="G3" s="102"/>
      <c r="H3" s="102"/>
      <c r="I3" s="102"/>
    </row>
    <row r="4" spans="1:9" ht="26.25" customHeight="1" x14ac:dyDescent="0.25">
      <c r="A4" s="134" t="s">
        <v>80</v>
      </c>
      <c r="B4" s="132" t="s">
        <v>81</v>
      </c>
      <c r="C4" s="136" t="s">
        <v>82</v>
      </c>
      <c r="D4" s="136"/>
      <c r="E4" s="137"/>
      <c r="F4" s="138" t="s">
        <v>83</v>
      </c>
      <c r="G4" s="136"/>
      <c r="H4" s="139"/>
    </row>
    <row r="5" spans="1:9" ht="15.75" thickBot="1" x14ac:dyDescent="0.3">
      <c r="A5" s="135"/>
      <c r="B5" s="133"/>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t="s">
        <v>107</v>
      </c>
      <c r="E7" s="39"/>
      <c r="F7" s="40" t="s">
        <v>107</v>
      </c>
      <c r="G7" s="38"/>
      <c r="H7" s="38"/>
      <c r="I7" s="12"/>
    </row>
    <row r="8" spans="1:9" ht="15.75" x14ac:dyDescent="0.25">
      <c r="A8" s="28">
        <v>7</v>
      </c>
      <c r="B8" s="44" t="s">
        <v>31</v>
      </c>
      <c r="C8" s="38"/>
      <c r="D8" s="38" t="s">
        <v>107</v>
      </c>
      <c r="E8" s="39"/>
      <c r="F8" s="40" t="s">
        <v>107</v>
      </c>
      <c r="G8" s="38"/>
      <c r="H8" s="38"/>
      <c r="I8" s="12"/>
    </row>
    <row r="9" spans="1:9" ht="15.75" x14ac:dyDescent="0.25">
      <c r="A9" s="28">
        <v>8</v>
      </c>
      <c r="B9" s="44" t="s">
        <v>32</v>
      </c>
      <c r="C9" s="32"/>
      <c r="D9" s="32"/>
      <c r="E9" s="33"/>
      <c r="F9" s="40" t="s">
        <v>107</v>
      </c>
      <c r="G9" s="38"/>
      <c r="H9" s="38"/>
      <c r="I9" s="12"/>
    </row>
    <row r="10" spans="1:9" ht="15.75" x14ac:dyDescent="0.25">
      <c r="A10" s="28">
        <v>9</v>
      </c>
      <c r="B10" s="44" t="s">
        <v>33</v>
      </c>
      <c r="C10" s="32"/>
      <c r="D10" s="32"/>
      <c r="E10" s="33"/>
      <c r="F10" s="40" t="s">
        <v>107</v>
      </c>
      <c r="G10" s="38"/>
      <c r="H10" s="38"/>
      <c r="I10" s="12"/>
    </row>
    <row r="11" spans="1:9" ht="15.75" x14ac:dyDescent="0.25">
      <c r="A11" s="28">
        <v>10</v>
      </c>
      <c r="B11" s="44" t="s">
        <v>34</v>
      </c>
      <c r="C11" s="38"/>
      <c r="D11" s="38" t="s">
        <v>107</v>
      </c>
      <c r="E11" s="39"/>
      <c r="F11" s="40" t="s">
        <v>107</v>
      </c>
      <c r="G11" s="38"/>
      <c r="H11" s="38"/>
      <c r="I11" s="12"/>
    </row>
    <row r="12" spans="1:9" ht="15.75" x14ac:dyDescent="0.25">
      <c r="A12" s="28">
        <v>11</v>
      </c>
      <c r="B12" s="44" t="s">
        <v>35</v>
      </c>
      <c r="C12" s="38"/>
      <c r="D12" s="38" t="s">
        <v>107</v>
      </c>
      <c r="E12" s="39"/>
      <c r="F12" s="40" t="s">
        <v>107</v>
      </c>
      <c r="G12" s="38"/>
      <c r="H12" s="38"/>
      <c r="I12" s="12"/>
    </row>
    <row r="13" spans="1:9" ht="16.5" thickBot="1" x14ac:dyDescent="0.3">
      <c r="A13" s="29">
        <v>13</v>
      </c>
      <c r="B13" s="45" t="s">
        <v>36</v>
      </c>
      <c r="C13" s="34"/>
      <c r="D13" s="34"/>
      <c r="E13" s="35"/>
      <c r="F13" s="41" t="s">
        <v>107</v>
      </c>
      <c r="G13" s="42"/>
      <c r="H13" s="43"/>
      <c r="I13" s="12"/>
    </row>
    <row r="14" spans="1:9" ht="15.75" x14ac:dyDescent="0.25">
      <c r="A14" s="26"/>
      <c r="B14" s="46" t="s">
        <v>38</v>
      </c>
      <c r="C14" s="36"/>
      <c r="D14" s="36"/>
      <c r="E14" s="36"/>
      <c r="F14" s="36"/>
      <c r="G14" s="36"/>
      <c r="H14" s="36"/>
      <c r="I14" s="12"/>
    </row>
    <row r="15" spans="1:9" ht="15.75" x14ac:dyDescent="0.25">
      <c r="A15" s="28">
        <v>15</v>
      </c>
      <c r="B15" s="44" t="s">
        <v>39</v>
      </c>
      <c r="C15" s="38" t="s">
        <v>107</v>
      </c>
      <c r="D15" s="38"/>
      <c r="E15" s="39"/>
      <c r="F15" s="40" t="s">
        <v>107</v>
      </c>
      <c r="G15" s="38"/>
      <c r="H15" s="38"/>
      <c r="I15" s="37"/>
    </row>
    <row r="16" spans="1:9" ht="15.75" x14ac:dyDescent="0.25">
      <c r="A16" s="28">
        <v>16</v>
      </c>
      <c r="B16" s="44" t="s">
        <v>40</v>
      </c>
      <c r="C16" s="38" t="s">
        <v>107</v>
      </c>
      <c r="D16" s="38"/>
      <c r="E16" s="39"/>
      <c r="F16" s="40" t="s">
        <v>107</v>
      </c>
      <c r="G16" s="38"/>
      <c r="H16" s="38"/>
      <c r="I16" s="12"/>
    </row>
    <row r="17" spans="1:9" ht="15.75" x14ac:dyDescent="0.25">
      <c r="A17" s="28">
        <v>17</v>
      </c>
      <c r="B17" s="44" t="s">
        <v>41</v>
      </c>
      <c r="C17" s="38" t="s">
        <v>107</v>
      </c>
      <c r="D17" s="38"/>
      <c r="E17" s="39"/>
      <c r="F17" s="40" t="s">
        <v>107</v>
      </c>
      <c r="G17" s="38"/>
      <c r="H17" s="38"/>
      <c r="I17" s="12"/>
    </row>
    <row r="18" spans="1:9" ht="15.75" x14ac:dyDescent="0.25">
      <c r="A18" s="28">
        <v>18</v>
      </c>
      <c r="B18" s="44" t="s">
        <v>42</v>
      </c>
      <c r="C18" s="38" t="s">
        <v>107</v>
      </c>
      <c r="D18" s="38"/>
      <c r="E18" s="39"/>
      <c r="F18" s="40" t="s">
        <v>107</v>
      </c>
      <c r="G18" s="38"/>
      <c r="H18" s="38"/>
      <c r="I18" s="12"/>
    </row>
    <row r="19" spans="1:9" ht="15.75" x14ac:dyDescent="0.25">
      <c r="A19" s="28">
        <v>19</v>
      </c>
      <c r="B19" s="44" t="s">
        <v>43</v>
      </c>
      <c r="C19" s="38" t="s">
        <v>107</v>
      </c>
      <c r="D19" s="38"/>
      <c r="E19" s="39"/>
      <c r="F19" s="40" t="s">
        <v>107</v>
      </c>
      <c r="G19" s="38"/>
      <c r="H19" s="38"/>
      <c r="I19" s="12"/>
    </row>
    <row r="20" spans="1:9" ht="15.75" x14ac:dyDescent="0.25">
      <c r="A20" s="28">
        <v>20</v>
      </c>
      <c r="B20" s="44" t="s">
        <v>44</v>
      </c>
      <c r="C20" s="38" t="s">
        <v>107</v>
      </c>
      <c r="D20" s="38"/>
      <c r="E20" s="39"/>
      <c r="F20" s="40" t="s">
        <v>107</v>
      </c>
      <c r="G20" s="38"/>
      <c r="H20" s="38"/>
      <c r="I20" s="12"/>
    </row>
    <row r="21" spans="1:9" ht="15.75" x14ac:dyDescent="0.25">
      <c r="A21" s="28">
        <v>21</v>
      </c>
      <c r="B21" s="44" t="s">
        <v>45</v>
      </c>
      <c r="C21" s="38" t="s">
        <v>107</v>
      </c>
      <c r="D21" s="38"/>
      <c r="E21" s="39"/>
      <c r="F21" s="40" t="s">
        <v>107</v>
      </c>
      <c r="G21" s="38"/>
      <c r="H21" s="38"/>
      <c r="I21" s="12"/>
    </row>
    <row r="22" spans="1:9" ht="15.75" x14ac:dyDescent="0.25">
      <c r="A22" s="28">
        <v>22</v>
      </c>
      <c r="B22" s="44" t="s">
        <v>46</v>
      </c>
      <c r="C22" s="32"/>
      <c r="D22" s="32"/>
      <c r="E22" s="33"/>
      <c r="F22" s="40" t="s">
        <v>107</v>
      </c>
      <c r="G22" s="38"/>
      <c r="H22" s="38"/>
      <c r="I22" s="12"/>
    </row>
    <row r="23" spans="1:9" ht="15.75" x14ac:dyDescent="0.25">
      <c r="A23" s="28">
        <v>23</v>
      </c>
      <c r="B23" s="44" t="s">
        <v>47</v>
      </c>
      <c r="C23" s="32"/>
      <c r="D23" s="32"/>
      <c r="E23" s="33"/>
      <c r="F23" s="40" t="s">
        <v>107</v>
      </c>
      <c r="G23" s="38"/>
      <c r="H23" s="38"/>
      <c r="I23" s="12"/>
    </row>
    <row r="24" spans="1:9" ht="15.75" x14ac:dyDescent="0.25">
      <c r="A24" s="28">
        <v>24</v>
      </c>
      <c r="B24" s="44" t="s">
        <v>48</v>
      </c>
      <c r="C24" s="32"/>
      <c r="D24" s="32"/>
      <c r="E24" s="33"/>
      <c r="F24" s="40" t="s">
        <v>107</v>
      </c>
      <c r="G24" s="38"/>
      <c r="H24" s="38"/>
      <c r="I24" s="12"/>
    </row>
    <row r="25" spans="1:9" ht="15.75" x14ac:dyDescent="0.25">
      <c r="A25" s="28">
        <v>26</v>
      </c>
      <c r="B25" s="44" t="s">
        <v>49</v>
      </c>
      <c r="C25" s="32"/>
      <c r="D25" s="32"/>
      <c r="E25" s="33"/>
      <c r="F25" s="40" t="s">
        <v>107</v>
      </c>
      <c r="G25" s="38"/>
      <c r="H25" s="38"/>
      <c r="I25" s="12"/>
    </row>
    <row r="26" spans="1:9" ht="15.75" x14ac:dyDescent="0.25">
      <c r="A26" s="28">
        <v>27</v>
      </c>
      <c r="B26" s="44" t="s">
        <v>50</v>
      </c>
      <c r="C26" s="32"/>
      <c r="D26" s="32"/>
      <c r="E26" s="33"/>
      <c r="F26" s="40" t="s">
        <v>107</v>
      </c>
      <c r="G26" s="38"/>
      <c r="H26" s="38"/>
      <c r="I26" s="12"/>
    </row>
    <row r="27" spans="1:9" ht="15.75" x14ac:dyDescent="0.25">
      <c r="A27" s="28">
        <v>28</v>
      </c>
      <c r="B27" s="44" t="s">
        <v>51</v>
      </c>
      <c r="C27" s="32"/>
      <c r="D27" s="32"/>
      <c r="E27" s="33"/>
      <c r="F27" s="40" t="s">
        <v>107</v>
      </c>
      <c r="G27" s="38"/>
      <c r="H27" s="38"/>
      <c r="I27" s="12"/>
    </row>
    <row r="28" spans="1:9" ht="15.75" x14ac:dyDescent="0.25">
      <c r="A28" s="28">
        <v>29</v>
      </c>
      <c r="B28" s="44" t="s">
        <v>87</v>
      </c>
      <c r="C28" s="32"/>
      <c r="D28" s="32"/>
      <c r="E28" s="33"/>
      <c r="F28" s="40" t="s">
        <v>107</v>
      </c>
      <c r="G28" s="38"/>
      <c r="H28" s="38"/>
      <c r="I28" s="12"/>
    </row>
    <row r="29" spans="1:9" ht="15.75" x14ac:dyDescent="0.25">
      <c r="A29" s="28">
        <v>30</v>
      </c>
      <c r="B29" s="44" t="s">
        <v>53</v>
      </c>
      <c r="C29" s="32"/>
      <c r="D29" s="32"/>
      <c r="E29" s="33"/>
      <c r="F29" s="40" t="s">
        <v>107</v>
      </c>
      <c r="G29" s="38"/>
      <c r="H29" s="38"/>
      <c r="I29" s="12"/>
    </row>
    <row r="30" spans="1:9" ht="15.75" x14ac:dyDescent="0.25">
      <c r="A30" s="28">
        <v>31</v>
      </c>
      <c r="B30" s="44" t="s">
        <v>54</v>
      </c>
      <c r="C30" s="32"/>
      <c r="D30" s="32"/>
      <c r="E30" s="33"/>
      <c r="F30" s="40" t="s">
        <v>107</v>
      </c>
      <c r="G30" s="38"/>
      <c r="H30" s="38"/>
      <c r="I30" s="12"/>
    </row>
    <row r="31" spans="1:9" ht="15.75" x14ac:dyDescent="0.25">
      <c r="A31" s="28">
        <v>32</v>
      </c>
      <c r="B31" s="44" t="s">
        <v>55</v>
      </c>
      <c r="C31" s="32"/>
      <c r="D31" s="32"/>
      <c r="E31" s="33"/>
      <c r="F31" s="40" t="s">
        <v>107</v>
      </c>
      <c r="G31" s="38"/>
      <c r="H31" s="38"/>
      <c r="I31" s="12"/>
    </row>
    <row r="32" spans="1:9" ht="15.75" x14ac:dyDescent="0.25">
      <c r="A32" s="28">
        <v>33</v>
      </c>
      <c r="B32" s="44" t="s">
        <v>56</v>
      </c>
      <c r="C32" s="32"/>
      <c r="D32" s="32"/>
      <c r="E32" s="33"/>
      <c r="F32" s="40" t="s">
        <v>107</v>
      </c>
      <c r="G32" s="38"/>
      <c r="H32" s="38"/>
      <c r="I32" s="12"/>
    </row>
    <row r="33" spans="1:9" ht="15.75" x14ac:dyDescent="0.25">
      <c r="A33" s="28" t="s">
        <v>57</v>
      </c>
      <c r="B33" s="44" t="s">
        <v>58</v>
      </c>
      <c r="C33" s="32"/>
      <c r="D33" s="32"/>
      <c r="E33" s="33"/>
      <c r="F33" s="40" t="s">
        <v>107</v>
      </c>
      <c r="G33" s="38"/>
      <c r="H33" s="38"/>
      <c r="I33" s="12"/>
    </row>
    <row r="34" spans="1:9" ht="15.75" x14ac:dyDescent="0.25">
      <c r="A34" s="28">
        <v>34</v>
      </c>
      <c r="B34" s="44" t="s">
        <v>59</v>
      </c>
      <c r="C34" s="32"/>
      <c r="D34" s="32"/>
      <c r="E34" s="33"/>
      <c r="F34" s="40" t="s">
        <v>107</v>
      </c>
      <c r="G34" s="38"/>
      <c r="H34" s="38"/>
      <c r="I34" s="12"/>
    </row>
    <row r="35" spans="1:9" ht="15.75" x14ac:dyDescent="0.25">
      <c r="A35" s="28">
        <v>35</v>
      </c>
      <c r="B35" s="44" t="s">
        <v>60</v>
      </c>
      <c r="C35" s="32"/>
      <c r="D35" s="32"/>
      <c r="E35" s="33"/>
      <c r="F35" s="40" t="s">
        <v>107</v>
      </c>
      <c r="G35" s="38"/>
      <c r="H35" s="38"/>
      <c r="I35" s="12"/>
    </row>
    <row r="36" spans="1:9" ht="16.5" thickBot="1" x14ac:dyDescent="0.3">
      <c r="A36" s="29">
        <v>36</v>
      </c>
      <c r="B36" s="45" t="s">
        <v>61</v>
      </c>
      <c r="C36" s="34"/>
      <c r="D36" s="34"/>
      <c r="E36" s="35"/>
      <c r="F36" s="41" t="s">
        <v>107</v>
      </c>
      <c r="G36" s="42"/>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E19" sqref="E19"/>
    </sheetView>
  </sheetViews>
  <sheetFormatPr defaultColWidth="9.140625" defaultRowHeight="15" x14ac:dyDescent="0.25"/>
  <cols>
    <col min="1" max="1" width="8.28515625" style="83" customWidth="1"/>
    <col min="2" max="2" width="6.5703125" style="83" bestFit="1" customWidth="1"/>
    <col min="3" max="3" width="50.7109375" style="83" customWidth="1"/>
    <col min="4" max="5" width="55.7109375" style="83" customWidth="1"/>
    <col min="6" max="8" width="16.7109375" style="83" customWidth="1"/>
    <col min="9" max="9" width="48.42578125" style="83" customWidth="1"/>
    <col min="10" max="16384" width="9.140625" style="83"/>
  </cols>
  <sheetData>
    <row r="1" spans="1:9" ht="21" x14ac:dyDescent="0.35">
      <c r="A1" s="82" t="s">
        <v>9</v>
      </c>
      <c r="B1" s="82"/>
      <c r="C1" s="82"/>
      <c r="D1" s="82"/>
      <c r="E1" s="82"/>
      <c r="F1" s="82"/>
      <c r="G1" s="82"/>
      <c r="H1" s="82"/>
      <c r="I1" s="82"/>
    </row>
    <row r="2" spans="1:9" ht="15.75" thickBot="1" x14ac:dyDescent="0.3">
      <c r="C2" s="84" t="s">
        <v>88</v>
      </c>
    </row>
    <row r="3" spans="1:9" x14ac:dyDescent="0.25">
      <c r="B3" s="85" t="s">
        <v>80</v>
      </c>
      <c r="C3" s="86" t="s">
        <v>81</v>
      </c>
    </row>
    <row r="4" spans="1:9" ht="15.75" thickBot="1" x14ac:dyDescent="0.3">
      <c r="B4" s="87"/>
      <c r="C4" s="88"/>
      <c r="D4" s="88"/>
      <c r="E4" s="89"/>
    </row>
    <row r="5" spans="1:9" ht="15.75" x14ac:dyDescent="0.25">
      <c r="B5" s="90"/>
      <c r="C5" s="91" t="s">
        <v>29</v>
      </c>
      <c r="D5" s="92" t="s">
        <v>89</v>
      </c>
      <c r="E5" s="93" t="s">
        <v>90</v>
      </c>
    </row>
    <row r="6" spans="1:9" ht="15.75" x14ac:dyDescent="0.25">
      <c r="B6" s="94">
        <v>6</v>
      </c>
      <c r="C6" s="95" t="s">
        <v>30</v>
      </c>
      <c r="D6" s="38" t="s">
        <v>108</v>
      </c>
      <c r="E6" s="38"/>
    </row>
    <row r="7" spans="1:9" ht="15.75" x14ac:dyDescent="0.25">
      <c r="B7" s="94">
        <v>7</v>
      </c>
      <c r="C7" s="95" t="s">
        <v>31</v>
      </c>
      <c r="D7" s="38" t="s">
        <v>108</v>
      </c>
      <c r="E7" s="38"/>
    </row>
    <row r="8" spans="1:9" ht="15.75" x14ac:dyDescent="0.25">
      <c r="B8" s="94">
        <v>8</v>
      </c>
      <c r="C8" s="95" t="s">
        <v>32</v>
      </c>
      <c r="D8" s="38"/>
      <c r="E8" s="38"/>
    </row>
    <row r="9" spans="1:9" ht="31.5" x14ac:dyDescent="0.25">
      <c r="B9" s="94">
        <v>9</v>
      </c>
      <c r="C9" s="95" t="s">
        <v>33</v>
      </c>
      <c r="D9" s="38"/>
      <c r="E9" s="38"/>
    </row>
    <row r="10" spans="1:9" ht="15.75" x14ac:dyDescent="0.25">
      <c r="B10" s="94">
        <v>10</v>
      </c>
      <c r="C10" s="95" t="s">
        <v>34</v>
      </c>
      <c r="D10" s="38" t="s">
        <v>108</v>
      </c>
      <c r="E10" s="38"/>
    </row>
    <row r="11" spans="1:9" ht="15.75" x14ac:dyDescent="0.25">
      <c r="B11" s="94">
        <v>11</v>
      </c>
      <c r="C11" s="95" t="s">
        <v>35</v>
      </c>
      <c r="D11" s="38" t="s">
        <v>108</v>
      </c>
      <c r="E11" s="38"/>
    </row>
    <row r="12" spans="1:9" ht="32.25" thickBot="1" x14ac:dyDescent="0.3">
      <c r="B12" s="96">
        <v>13</v>
      </c>
      <c r="C12" s="97" t="s">
        <v>36</v>
      </c>
      <c r="D12" s="38"/>
      <c r="E12" s="38"/>
    </row>
    <row r="13" spans="1:9" ht="15.75" x14ac:dyDescent="0.25">
      <c r="B13" s="90"/>
      <c r="C13" s="98" t="s">
        <v>38</v>
      </c>
      <c r="D13" s="38"/>
      <c r="E13" s="38"/>
    </row>
    <row r="14" spans="1:9" ht="31.5" x14ac:dyDescent="0.25">
      <c r="B14" s="94">
        <v>15</v>
      </c>
      <c r="C14" s="95" t="s">
        <v>39</v>
      </c>
      <c r="D14" s="38"/>
      <c r="E14" s="38"/>
    </row>
    <row r="15" spans="1:9" ht="31.5" x14ac:dyDescent="0.25">
      <c r="B15" s="94">
        <v>16</v>
      </c>
      <c r="C15" s="95" t="s">
        <v>40</v>
      </c>
      <c r="D15" s="38"/>
      <c r="E15" s="38"/>
    </row>
    <row r="16" spans="1:9" ht="31.5" x14ac:dyDescent="0.25">
      <c r="B16" s="94">
        <v>17</v>
      </c>
      <c r="C16" s="95" t="s">
        <v>41</v>
      </c>
      <c r="D16" s="38"/>
      <c r="E16" s="38"/>
    </row>
    <row r="17" spans="2:5" ht="15.75" x14ac:dyDescent="0.25">
      <c r="B17" s="94">
        <v>18</v>
      </c>
      <c r="C17" s="95" t="s">
        <v>42</v>
      </c>
      <c r="D17" s="38"/>
      <c r="E17" s="38"/>
    </row>
    <row r="18" spans="2:5" ht="15.75" x14ac:dyDescent="0.25">
      <c r="B18" s="94">
        <v>19</v>
      </c>
      <c r="C18" s="95" t="s">
        <v>43</v>
      </c>
      <c r="D18" s="38"/>
      <c r="E18" s="38"/>
    </row>
    <row r="19" spans="2:5" ht="15.75" x14ac:dyDescent="0.25">
      <c r="B19" s="94">
        <v>20</v>
      </c>
      <c r="C19" s="95" t="s">
        <v>44</v>
      </c>
      <c r="D19" s="38"/>
      <c r="E19" s="38"/>
    </row>
    <row r="20" spans="2:5" ht="15.75" x14ac:dyDescent="0.25">
      <c r="B20" s="94">
        <v>21</v>
      </c>
      <c r="C20" s="95" t="s">
        <v>45</v>
      </c>
      <c r="D20" s="38"/>
      <c r="E20" s="38"/>
    </row>
    <row r="21" spans="2:5" ht="15.75" x14ac:dyDescent="0.25">
      <c r="B21" s="94">
        <v>22</v>
      </c>
      <c r="C21" s="95" t="s">
        <v>46</v>
      </c>
      <c r="D21" s="38"/>
      <c r="E21" s="38"/>
    </row>
    <row r="22" spans="2:5" ht="31.5" x14ac:dyDescent="0.25">
      <c r="B22" s="94">
        <v>23</v>
      </c>
      <c r="C22" s="95" t="s">
        <v>47</v>
      </c>
      <c r="D22" s="38"/>
      <c r="E22" s="38"/>
    </row>
    <row r="23" spans="2:5" ht="15.75" x14ac:dyDescent="0.25">
      <c r="B23" s="94">
        <v>24</v>
      </c>
      <c r="C23" s="95" t="s">
        <v>48</v>
      </c>
      <c r="D23" s="38"/>
      <c r="E23" s="38"/>
    </row>
    <row r="24" spans="2:5" ht="15.75" x14ac:dyDescent="0.25">
      <c r="B24" s="94">
        <v>26</v>
      </c>
      <c r="C24" s="95" t="s">
        <v>49</v>
      </c>
      <c r="D24" s="38"/>
      <c r="E24" s="38"/>
    </row>
    <row r="25" spans="2:5" ht="15.75" x14ac:dyDescent="0.25">
      <c r="B25" s="94">
        <v>27</v>
      </c>
      <c r="C25" s="95" t="s">
        <v>50</v>
      </c>
      <c r="D25" s="38"/>
      <c r="E25" s="38"/>
    </row>
    <row r="26" spans="2:5" ht="15.75" x14ac:dyDescent="0.25">
      <c r="B26" s="94">
        <v>28</v>
      </c>
      <c r="C26" s="95" t="s">
        <v>51</v>
      </c>
      <c r="D26" s="38"/>
      <c r="E26" s="38"/>
    </row>
    <row r="27" spans="2:5" ht="15.75" x14ac:dyDescent="0.25">
      <c r="B27" s="94">
        <v>29</v>
      </c>
      <c r="C27" s="95" t="s">
        <v>87</v>
      </c>
      <c r="D27" s="38"/>
      <c r="E27" s="38"/>
    </row>
    <row r="28" spans="2:5" ht="15.75" x14ac:dyDescent="0.25">
      <c r="B28" s="94">
        <v>30</v>
      </c>
      <c r="C28" s="95" t="s">
        <v>53</v>
      </c>
      <c r="D28" s="38"/>
      <c r="E28" s="38"/>
    </row>
    <row r="29" spans="2:5" ht="15.75" x14ac:dyDescent="0.25">
      <c r="B29" s="94">
        <v>31</v>
      </c>
      <c r="C29" s="95" t="s">
        <v>54</v>
      </c>
      <c r="D29" s="38"/>
      <c r="E29" s="38"/>
    </row>
    <row r="30" spans="2:5" ht="47.25" x14ac:dyDescent="0.25">
      <c r="B30" s="94">
        <v>32</v>
      </c>
      <c r="C30" s="95" t="s">
        <v>55</v>
      </c>
      <c r="D30" s="38"/>
      <c r="E30" s="38"/>
    </row>
    <row r="31" spans="2:5" ht="15.75" x14ac:dyDescent="0.25">
      <c r="B31" s="94">
        <v>33</v>
      </c>
      <c r="C31" s="95" t="s">
        <v>56</v>
      </c>
      <c r="D31" s="38"/>
      <c r="E31" s="38"/>
    </row>
    <row r="32" spans="2:5" ht="15.75" x14ac:dyDescent="0.25">
      <c r="B32" s="94" t="s">
        <v>57</v>
      </c>
      <c r="C32" s="95" t="s">
        <v>58</v>
      </c>
      <c r="D32" s="38"/>
      <c r="E32" s="38"/>
    </row>
    <row r="33" spans="2:5" ht="15.75" x14ac:dyDescent="0.25">
      <c r="B33" s="94">
        <v>34</v>
      </c>
      <c r="C33" s="95" t="s">
        <v>59</v>
      </c>
      <c r="D33" s="38"/>
      <c r="E33" s="38"/>
    </row>
    <row r="34" spans="2:5" ht="15.75" x14ac:dyDescent="0.25">
      <c r="B34" s="94">
        <v>35</v>
      </c>
      <c r="C34" s="95" t="s">
        <v>60</v>
      </c>
      <c r="D34" s="38"/>
      <c r="E34" s="38"/>
    </row>
    <row r="35" spans="2:5" ht="16.5" thickBot="1" x14ac:dyDescent="0.3">
      <c r="B35" s="96">
        <v>36</v>
      </c>
      <c r="C35" s="97" t="s">
        <v>61</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41"/>
  <sheetViews>
    <sheetView topLeftCell="B14" workbookViewId="0">
      <selection activeCell="O29" sqref="O29"/>
    </sheetView>
  </sheetViews>
  <sheetFormatPr defaultRowHeight="15" x14ac:dyDescent="0.25"/>
  <cols>
    <col min="2" max="2" width="96.7109375" bestFit="1" customWidth="1"/>
    <col min="3" max="3" width="14.140625" bestFit="1" customWidth="1"/>
    <col min="4" max="4" width="13.140625" bestFit="1" customWidth="1"/>
    <col min="6" max="6" width="11.42578125" customWidth="1"/>
    <col min="7" max="7" width="13.28515625" customWidth="1"/>
    <col min="8" max="8" width="12" customWidth="1"/>
    <col min="9" max="9" width="12.85546875" bestFit="1" customWidth="1"/>
    <col min="11" max="11" width="12.7109375" bestFit="1" customWidth="1"/>
    <col min="13" max="13" width="12.85546875" bestFit="1" customWidth="1"/>
    <col min="14" max="14" width="9.5703125" bestFit="1" customWidth="1"/>
    <col min="15" max="15" width="8.5703125" bestFit="1" customWidth="1"/>
    <col min="16" max="16" width="12.7109375" bestFit="1" customWidth="1"/>
    <col min="18" max="18" width="12.85546875" bestFit="1" customWidth="1"/>
    <col min="19" max="19" width="11.28515625" bestFit="1" customWidth="1"/>
    <col min="20" max="20" width="8.5703125" bestFit="1" customWidth="1"/>
    <col min="21" max="21" width="12.7109375" bestFit="1" customWidth="1"/>
    <col min="23" max="24" width="11.28515625" bestFit="1" customWidth="1"/>
    <col min="26" max="26" width="10.42578125" bestFit="1" customWidth="1"/>
  </cols>
  <sheetData>
    <row r="1" spans="1:30" thickBot="1" x14ac:dyDescent="0.35"/>
    <row r="2" spans="1:30" thickBot="1" x14ac:dyDescent="0.35">
      <c r="C2" s="140" t="s">
        <v>8</v>
      </c>
      <c r="D2" s="141"/>
      <c r="E2" s="141"/>
      <c r="F2" s="141"/>
      <c r="G2" s="142"/>
      <c r="H2" s="140" t="s">
        <v>103</v>
      </c>
      <c r="I2" s="141"/>
      <c r="J2" s="141"/>
      <c r="K2" s="141"/>
      <c r="L2" s="142"/>
      <c r="M2" s="140" t="s">
        <v>104</v>
      </c>
      <c r="N2" s="141"/>
      <c r="O2" s="141"/>
      <c r="P2" s="141"/>
      <c r="Q2" s="142"/>
      <c r="R2" s="140" t="s">
        <v>105</v>
      </c>
      <c r="S2" s="141"/>
      <c r="T2" s="141"/>
      <c r="U2" s="141"/>
      <c r="V2" s="142"/>
      <c r="W2" s="140" t="s">
        <v>106</v>
      </c>
      <c r="X2" s="141"/>
      <c r="Y2" s="141"/>
      <c r="Z2" s="141"/>
      <c r="AA2" s="142"/>
    </row>
    <row r="3" spans="1:30" ht="18.600000000000001" thickBot="1" x14ac:dyDescent="0.35">
      <c r="A3" s="16"/>
      <c r="B3" s="17" t="s">
        <v>8</v>
      </c>
      <c r="C3" s="127" t="s">
        <v>69</v>
      </c>
      <c r="D3" s="128"/>
      <c r="E3" s="128"/>
      <c r="F3" s="128"/>
      <c r="G3" s="129"/>
      <c r="H3" s="127" t="s">
        <v>69</v>
      </c>
      <c r="I3" s="128"/>
      <c r="J3" s="128"/>
      <c r="K3" s="128"/>
      <c r="L3" s="129"/>
      <c r="M3" s="127" t="s">
        <v>69</v>
      </c>
      <c r="N3" s="128"/>
      <c r="O3" s="128"/>
      <c r="P3" s="128"/>
      <c r="Q3" s="129"/>
      <c r="R3" s="127" t="s">
        <v>69</v>
      </c>
      <c r="S3" s="128"/>
      <c r="T3" s="128"/>
      <c r="U3" s="128"/>
      <c r="V3" s="129"/>
      <c r="W3" s="127" t="s">
        <v>69</v>
      </c>
      <c r="X3" s="128"/>
      <c r="Y3" s="128"/>
      <c r="Z3" s="128"/>
      <c r="AA3" s="129"/>
      <c r="AC3" t="s">
        <v>109</v>
      </c>
      <c r="AD3" t="s">
        <v>110</v>
      </c>
    </row>
    <row r="4" spans="1:30" ht="31.9" thickBot="1" x14ac:dyDescent="0.35">
      <c r="A4" s="18" t="s">
        <v>17</v>
      </c>
      <c r="B4" s="19" t="s">
        <v>70</v>
      </c>
      <c r="C4" s="19" t="s">
        <v>12</v>
      </c>
      <c r="D4" s="19" t="s">
        <v>13</v>
      </c>
      <c r="E4" s="20" t="s">
        <v>14</v>
      </c>
      <c r="F4" s="20" t="s">
        <v>15</v>
      </c>
      <c r="G4" s="21" t="s">
        <v>8</v>
      </c>
      <c r="H4" s="19" t="s">
        <v>12</v>
      </c>
      <c r="I4" s="19" t="s">
        <v>13</v>
      </c>
      <c r="J4" s="20" t="s">
        <v>14</v>
      </c>
      <c r="K4" s="20" t="s">
        <v>15</v>
      </c>
      <c r="L4" s="21" t="s">
        <v>8</v>
      </c>
      <c r="M4" s="19" t="s">
        <v>12</v>
      </c>
      <c r="N4" s="19" t="s">
        <v>13</v>
      </c>
      <c r="O4" s="20" t="s">
        <v>14</v>
      </c>
      <c r="P4" s="20" t="s">
        <v>15</v>
      </c>
      <c r="Q4" s="21" t="s">
        <v>8</v>
      </c>
      <c r="R4" s="19" t="s">
        <v>12</v>
      </c>
      <c r="S4" s="19" t="s">
        <v>13</v>
      </c>
      <c r="T4" s="20" t="s">
        <v>14</v>
      </c>
      <c r="U4" s="20" t="s">
        <v>15</v>
      </c>
      <c r="V4" s="21" t="s">
        <v>8</v>
      </c>
      <c r="W4" s="19" t="s">
        <v>12</v>
      </c>
      <c r="X4" s="19" t="s">
        <v>13</v>
      </c>
      <c r="Y4" s="20" t="s">
        <v>14</v>
      </c>
      <c r="Z4" s="20" t="s">
        <v>15</v>
      </c>
      <c r="AA4" s="21" t="s">
        <v>8</v>
      </c>
      <c r="AC4" s="111">
        <v>0.46527958387516255</v>
      </c>
      <c r="AD4" s="111">
        <v>0.34470284237726101</v>
      </c>
    </row>
    <row r="5" spans="1:30" ht="16.149999999999999" thickBot="1" x14ac:dyDescent="0.35">
      <c r="A5" s="22"/>
      <c r="B5" s="19" t="s">
        <v>16</v>
      </c>
      <c r="C5" s="23"/>
      <c r="D5" s="23"/>
      <c r="E5" s="23"/>
      <c r="F5" s="23"/>
      <c r="G5" s="24"/>
      <c r="H5" s="112">
        <f>AC4</f>
        <v>0.46527958387516255</v>
      </c>
      <c r="I5" s="112">
        <f>AD4</f>
        <v>0.34470284237726101</v>
      </c>
      <c r="J5" s="112">
        <v>0.1</v>
      </c>
      <c r="K5" s="112">
        <f>H5</f>
        <v>0.46527958387516255</v>
      </c>
      <c r="L5" s="113"/>
      <c r="M5" s="112">
        <f>AC5</f>
        <v>0.22080624187256176</v>
      </c>
      <c r="N5" s="112">
        <f>AD5</f>
        <v>0.16382428940568475</v>
      </c>
      <c r="O5" s="112"/>
      <c r="P5" s="112">
        <f>M5</f>
        <v>0.22080624187256176</v>
      </c>
      <c r="Q5" s="113"/>
      <c r="R5" s="112">
        <f>AC6</f>
        <v>0.26657997399219768</v>
      </c>
      <c r="S5" s="112">
        <f>AD6</f>
        <v>0.29715762273901808</v>
      </c>
      <c r="T5" s="112"/>
      <c r="U5" s="112">
        <f>R5</f>
        <v>0.26657997399219768</v>
      </c>
      <c r="V5" s="24"/>
      <c r="W5" s="112">
        <f>AC7</f>
        <v>4.7334200260078022E-2</v>
      </c>
      <c r="X5" s="112">
        <f>AD7</f>
        <v>0.19431524547803616</v>
      </c>
      <c r="Y5" s="112"/>
      <c r="Z5" s="112">
        <f>W5</f>
        <v>4.7334200260078022E-2</v>
      </c>
      <c r="AA5" s="24"/>
      <c r="AC5" s="111">
        <v>0.22080624187256176</v>
      </c>
      <c r="AD5" s="111">
        <v>0.16382428940568475</v>
      </c>
    </row>
    <row r="6" spans="1:30" ht="16.149999999999999" thickBot="1" x14ac:dyDescent="0.35">
      <c r="A6" s="14">
        <v>1</v>
      </c>
      <c r="B6" s="25" t="s">
        <v>18</v>
      </c>
      <c r="C6" s="106">
        <v>44051</v>
      </c>
      <c r="D6" s="104">
        <v>8598</v>
      </c>
      <c r="E6" s="3"/>
      <c r="F6" s="104">
        <v>39193</v>
      </c>
      <c r="G6" s="47">
        <f>SUM(C6:F6)</f>
        <v>91842</v>
      </c>
      <c r="H6" s="2">
        <f>C6*H$5</f>
        <v>20496.030949284785</v>
      </c>
      <c r="I6" s="3">
        <f t="shared" ref="I6:I10" si="0">D6*I$5</f>
        <v>2963.7550387596903</v>
      </c>
      <c r="J6" s="3">
        <f t="shared" ref="J6:J10" si="1">E6*J$5</f>
        <v>0</v>
      </c>
      <c r="K6" s="3">
        <f t="shared" ref="K6:K10" si="2">F6*K$5</f>
        <v>18235.702730819245</v>
      </c>
      <c r="L6" s="47">
        <f>SUM(H6:K6)</f>
        <v>41695.488718863722</v>
      </c>
      <c r="M6" s="2">
        <f>C6*M$5</f>
        <v>9726.7357607282174</v>
      </c>
      <c r="N6" s="3">
        <f t="shared" ref="N6:N10" si="3">D6*N$5</f>
        <v>1408.5612403100774</v>
      </c>
      <c r="O6" s="3">
        <f t="shared" ref="O6:O10" si="4">E6*O$5</f>
        <v>0</v>
      </c>
      <c r="P6" s="3">
        <f t="shared" ref="P6:P10" si="5">F6*P$5</f>
        <v>8654.0590377113131</v>
      </c>
      <c r="Q6" s="47">
        <f>SUM(M6:P6)</f>
        <v>19789.356038749607</v>
      </c>
      <c r="R6" s="2">
        <f>C6*R$5</f>
        <v>11743.1144343303</v>
      </c>
      <c r="S6" s="3">
        <f t="shared" ref="S6:S10" si="6">D6*S$5</f>
        <v>2554.9612403100773</v>
      </c>
      <c r="T6" s="3">
        <f t="shared" ref="T6:T10" si="7">E6*T$5</f>
        <v>0</v>
      </c>
      <c r="U6" s="3">
        <f t="shared" ref="U6:U10" si="8">F6*U$5</f>
        <v>10448.068920676204</v>
      </c>
      <c r="V6" s="47">
        <f>SUM(R6:U6)</f>
        <v>24746.144595316582</v>
      </c>
      <c r="W6" s="2">
        <f>C6*W$5</f>
        <v>2085.1188556566967</v>
      </c>
      <c r="X6" s="3">
        <f t="shared" ref="X6:X10" si="9">D6*X$5</f>
        <v>1670.722480620155</v>
      </c>
      <c r="Y6" s="3">
        <f t="shared" ref="Y6:Y10" si="10">E6*Y$5</f>
        <v>0</v>
      </c>
      <c r="Z6" s="3">
        <f t="shared" ref="Z6:Z10" si="11">F6*Z$5</f>
        <v>1855.1693107932379</v>
      </c>
      <c r="AA6" s="47">
        <f>SUM(W6:Z6)</f>
        <v>5611.0106470700894</v>
      </c>
      <c r="AC6" s="111">
        <v>0.26657997399219768</v>
      </c>
      <c r="AD6" s="111">
        <v>0.29715762273901808</v>
      </c>
    </row>
    <row r="7" spans="1:30" ht="16.149999999999999" thickBot="1" x14ac:dyDescent="0.35">
      <c r="A7" s="15">
        <v>2</v>
      </c>
      <c r="B7" s="25" t="s">
        <v>19</v>
      </c>
      <c r="C7" s="105">
        <v>596</v>
      </c>
      <c r="D7" s="105">
        <v>124</v>
      </c>
      <c r="E7" s="4"/>
      <c r="F7" s="105">
        <v>135</v>
      </c>
      <c r="G7" s="48">
        <f>SUM(C7:F7)</f>
        <v>855</v>
      </c>
      <c r="H7" s="4">
        <f t="shared" ref="H7:H10" si="12">C7*H$5</f>
        <v>277.30663198959689</v>
      </c>
      <c r="I7" s="4">
        <f t="shared" si="0"/>
        <v>42.743152454780365</v>
      </c>
      <c r="J7" s="4">
        <f t="shared" si="1"/>
        <v>0</v>
      </c>
      <c r="K7" s="4">
        <f t="shared" si="2"/>
        <v>62.812743823146945</v>
      </c>
      <c r="L7" s="48">
        <f>SUM(H7:K7)</f>
        <v>382.86252826752423</v>
      </c>
      <c r="M7" s="4">
        <f t="shared" ref="M7:M10" si="13">C7*M$5</f>
        <v>131.6005201560468</v>
      </c>
      <c r="N7" s="4">
        <f t="shared" si="3"/>
        <v>20.314211886304907</v>
      </c>
      <c r="O7" s="4">
        <f t="shared" si="4"/>
        <v>0</v>
      </c>
      <c r="P7" s="4">
        <f t="shared" si="5"/>
        <v>29.808842652795839</v>
      </c>
      <c r="Q7" s="48">
        <f>SUM(M7:P7)</f>
        <v>181.72357469514756</v>
      </c>
      <c r="R7" s="4">
        <f t="shared" ref="R7:R10" si="14">C7*R$5</f>
        <v>158.88166449934982</v>
      </c>
      <c r="S7" s="4">
        <f t="shared" si="6"/>
        <v>36.847545219638242</v>
      </c>
      <c r="T7" s="4">
        <f t="shared" si="7"/>
        <v>0</v>
      </c>
      <c r="U7" s="4">
        <f t="shared" si="8"/>
        <v>35.988296488946688</v>
      </c>
      <c r="V7" s="48">
        <f>SUM(R7:U7)</f>
        <v>231.71750620793478</v>
      </c>
      <c r="W7" s="4">
        <f t="shared" ref="W7:W10" si="15">C7*W$5</f>
        <v>28.211183355006501</v>
      </c>
      <c r="X7" s="4">
        <f t="shared" si="9"/>
        <v>24.095090439276483</v>
      </c>
      <c r="Y7" s="4">
        <f t="shared" si="10"/>
        <v>0</v>
      </c>
      <c r="Z7" s="4">
        <f t="shared" si="11"/>
        <v>6.3901170351105332</v>
      </c>
      <c r="AA7" s="48">
        <f>SUM(W7:Z7)</f>
        <v>58.696390829393522</v>
      </c>
      <c r="AC7" s="111">
        <v>4.7334200260078022E-2</v>
      </c>
      <c r="AD7" s="111">
        <v>0.19431524547803616</v>
      </c>
    </row>
    <row r="8" spans="1:30" ht="16.149999999999999" thickBot="1" x14ac:dyDescent="0.35">
      <c r="A8" s="15">
        <v>3</v>
      </c>
      <c r="B8" s="25" t="s">
        <v>24</v>
      </c>
      <c r="C8" s="105">
        <v>131</v>
      </c>
      <c r="D8" s="105">
        <v>85</v>
      </c>
      <c r="E8" s="5"/>
      <c r="F8" s="105">
        <v>27</v>
      </c>
      <c r="G8" s="48">
        <f>SUM(C8:F8)</f>
        <v>243</v>
      </c>
      <c r="H8" s="4">
        <f t="shared" si="12"/>
        <v>60.951625487646297</v>
      </c>
      <c r="I8" s="4">
        <f t="shared" si="0"/>
        <v>29.299741602067186</v>
      </c>
      <c r="J8" s="4">
        <f t="shared" si="1"/>
        <v>0</v>
      </c>
      <c r="K8" s="4">
        <f t="shared" si="2"/>
        <v>12.562548764629389</v>
      </c>
      <c r="L8" s="48">
        <f>SUM(H8:K8)</f>
        <v>102.81391585434287</v>
      </c>
      <c r="M8" s="4">
        <f t="shared" si="13"/>
        <v>28.925617685305589</v>
      </c>
      <c r="N8" s="4">
        <f t="shared" si="3"/>
        <v>13.925064599483203</v>
      </c>
      <c r="O8" s="4">
        <f t="shared" si="4"/>
        <v>0</v>
      </c>
      <c r="P8" s="4">
        <f t="shared" si="5"/>
        <v>5.9617685305591674</v>
      </c>
      <c r="Q8" s="48">
        <f>SUM(M8:P8)</f>
        <v>48.812450815347958</v>
      </c>
      <c r="R8" s="4">
        <f t="shared" si="14"/>
        <v>34.921976592977899</v>
      </c>
      <c r="S8" s="4">
        <f t="shared" si="6"/>
        <v>25.258397932816536</v>
      </c>
      <c r="T8" s="4">
        <f t="shared" si="7"/>
        <v>0</v>
      </c>
      <c r="U8" s="4">
        <f t="shared" si="8"/>
        <v>7.1976592977893379</v>
      </c>
      <c r="V8" s="48">
        <f>SUM(R8:U8)</f>
        <v>67.378033823583777</v>
      </c>
      <c r="W8" s="4">
        <f t="shared" si="15"/>
        <v>6.2007802340702209</v>
      </c>
      <c r="X8" s="4">
        <f t="shared" si="9"/>
        <v>16.516795865633075</v>
      </c>
      <c r="Y8" s="4">
        <f t="shared" si="10"/>
        <v>0</v>
      </c>
      <c r="Z8" s="4">
        <f t="shared" si="11"/>
        <v>1.2780234070221066</v>
      </c>
      <c r="AA8" s="48">
        <f>SUM(W8:Z8)</f>
        <v>23.995599506725402</v>
      </c>
    </row>
    <row r="9" spans="1:30" ht="16.149999999999999" thickBot="1" x14ac:dyDescent="0.35">
      <c r="A9" s="15">
        <v>4</v>
      </c>
      <c r="B9" s="25" t="s">
        <v>25</v>
      </c>
      <c r="C9" s="105">
        <v>1908</v>
      </c>
      <c r="D9" s="105">
        <v>759</v>
      </c>
      <c r="E9" s="4"/>
      <c r="F9" s="105">
        <v>1525</v>
      </c>
      <c r="G9" s="48">
        <f>SUM(C9:F9)</f>
        <v>4192</v>
      </c>
      <c r="H9" s="4">
        <f t="shared" si="12"/>
        <v>887.75344603381018</v>
      </c>
      <c r="I9" s="4">
        <f t="shared" si="0"/>
        <v>261.62945736434108</v>
      </c>
      <c r="J9" s="4">
        <f t="shared" si="1"/>
        <v>0</v>
      </c>
      <c r="K9" s="4">
        <f t="shared" si="2"/>
        <v>709.55136540962292</v>
      </c>
      <c r="L9" s="48">
        <f>SUM(H9:K9)</f>
        <v>1858.9342688077741</v>
      </c>
      <c r="M9" s="4">
        <f t="shared" si="13"/>
        <v>421.29830949284786</v>
      </c>
      <c r="N9" s="4">
        <f t="shared" si="3"/>
        <v>124.34263565891473</v>
      </c>
      <c r="O9" s="4">
        <f t="shared" si="4"/>
        <v>0</v>
      </c>
      <c r="P9" s="4">
        <f t="shared" si="5"/>
        <v>336.72951885565669</v>
      </c>
      <c r="Q9" s="48">
        <f>SUM(M9:P9)</f>
        <v>882.37046400741929</v>
      </c>
      <c r="R9" s="4">
        <f t="shared" si="14"/>
        <v>508.63459037711317</v>
      </c>
      <c r="S9" s="4">
        <f t="shared" si="6"/>
        <v>225.54263565891472</v>
      </c>
      <c r="T9" s="4">
        <f t="shared" si="7"/>
        <v>0</v>
      </c>
      <c r="U9" s="4">
        <f t="shared" si="8"/>
        <v>406.53446033810144</v>
      </c>
      <c r="V9" s="48">
        <f>SUM(R9:U9)</f>
        <v>1140.7116863741294</v>
      </c>
      <c r="W9" s="4">
        <f t="shared" si="15"/>
        <v>90.313654096228859</v>
      </c>
      <c r="X9" s="4">
        <f t="shared" si="9"/>
        <v>147.48527131782944</v>
      </c>
      <c r="Y9" s="4">
        <f t="shared" si="10"/>
        <v>0</v>
      </c>
      <c r="Z9" s="4">
        <f t="shared" si="11"/>
        <v>72.184655396618979</v>
      </c>
      <c r="AA9" s="48">
        <f>SUM(W9:Z9)</f>
        <v>309.98358081067727</v>
      </c>
    </row>
    <row r="10" spans="1:30" ht="16.149999999999999" thickBot="1" x14ac:dyDescent="0.35">
      <c r="A10" s="15">
        <v>5</v>
      </c>
      <c r="B10" s="25" t="s">
        <v>26</v>
      </c>
      <c r="C10" s="105">
        <v>1638</v>
      </c>
      <c r="D10" s="105">
        <v>595</v>
      </c>
      <c r="E10" s="5"/>
      <c r="F10" s="105">
        <v>1621</v>
      </c>
      <c r="G10" s="48">
        <f>SUM(C10:F10)</f>
        <v>3854</v>
      </c>
      <c r="H10" s="4">
        <f t="shared" si="12"/>
        <v>762.12795838751629</v>
      </c>
      <c r="I10" s="4">
        <f t="shared" si="0"/>
        <v>205.09819121447029</v>
      </c>
      <c r="J10" s="5">
        <f t="shared" si="1"/>
        <v>0</v>
      </c>
      <c r="K10" s="4">
        <f t="shared" si="2"/>
        <v>754.21820546163849</v>
      </c>
      <c r="L10" s="48">
        <f>SUM(H10:K10)</f>
        <v>1721.4443550636252</v>
      </c>
      <c r="M10" s="4">
        <f t="shared" si="13"/>
        <v>361.68062418725617</v>
      </c>
      <c r="N10" s="4">
        <f t="shared" si="3"/>
        <v>97.47545219638242</v>
      </c>
      <c r="O10" s="5">
        <f t="shared" si="4"/>
        <v>0</v>
      </c>
      <c r="P10" s="4">
        <f t="shared" si="5"/>
        <v>357.92691807542263</v>
      </c>
      <c r="Q10" s="48">
        <f>SUM(M10:P10)</f>
        <v>817.08299445906118</v>
      </c>
      <c r="R10" s="4">
        <f t="shared" si="14"/>
        <v>436.65799739921982</v>
      </c>
      <c r="S10" s="4">
        <f t="shared" si="6"/>
        <v>176.80878552971575</v>
      </c>
      <c r="T10" s="5">
        <f t="shared" si="7"/>
        <v>0</v>
      </c>
      <c r="U10" s="4">
        <f t="shared" si="8"/>
        <v>432.12613784135243</v>
      </c>
      <c r="V10" s="48">
        <f>SUM(R10:U10)</f>
        <v>1045.5929207702879</v>
      </c>
      <c r="W10" s="4">
        <f t="shared" si="15"/>
        <v>77.533420026007803</v>
      </c>
      <c r="X10" s="4">
        <f t="shared" si="9"/>
        <v>115.61757105943151</v>
      </c>
      <c r="Y10" s="5">
        <f t="shared" si="10"/>
        <v>0</v>
      </c>
      <c r="Z10" s="4">
        <f t="shared" si="11"/>
        <v>76.728738621586473</v>
      </c>
      <c r="AA10" s="48">
        <f>SUM(W10:Z10)</f>
        <v>269.87972970702583</v>
      </c>
    </row>
    <row r="11" spans="1:30" ht="16.149999999999999" thickBot="1" x14ac:dyDescent="0.35">
      <c r="A11" s="19"/>
      <c r="B11" s="19" t="s">
        <v>29</v>
      </c>
      <c r="C11" s="23"/>
      <c r="D11" s="23"/>
      <c r="E11" s="23"/>
      <c r="F11" s="23"/>
      <c r="G11" s="49"/>
      <c r="H11" s="23"/>
      <c r="I11" s="23"/>
      <c r="J11" s="23"/>
      <c r="K11" s="23"/>
      <c r="L11" s="49"/>
      <c r="M11" s="23"/>
      <c r="N11" s="23"/>
      <c r="O11" s="23"/>
      <c r="P11" s="23"/>
      <c r="Q11" s="49"/>
      <c r="R11" s="23"/>
      <c r="S11" s="23"/>
      <c r="T11" s="23"/>
      <c r="U11" s="23"/>
      <c r="V11" s="49"/>
      <c r="W11" s="23"/>
      <c r="X11" s="23"/>
      <c r="Y11" s="23"/>
      <c r="Z11" s="23"/>
      <c r="AA11" s="49"/>
    </row>
    <row r="12" spans="1:30" ht="16.149999999999999" thickBot="1" x14ac:dyDescent="0.35">
      <c r="A12" s="14">
        <v>6</v>
      </c>
      <c r="B12" s="25" t="s">
        <v>30</v>
      </c>
      <c r="C12" s="107">
        <v>16939696</v>
      </c>
      <c r="D12" s="104">
        <v>3665782</v>
      </c>
      <c r="E12" s="53"/>
      <c r="F12" s="104">
        <v>1568087</v>
      </c>
      <c r="G12" s="54">
        <f>SUM(C12:F12)</f>
        <v>22173565</v>
      </c>
      <c r="H12" s="52">
        <f t="shared" ref="H12:H13" si="16">C12*H$5</f>
        <v>7881694.7058517551</v>
      </c>
      <c r="I12" s="53">
        <f t="shared" ref="I12:I13" si="17">D12*I$5</f>
        <v>1263605.4749354005</v>
      </c>
      <c r="J12" s="53">
        <f t="shared" ref="J12:J13" si="18">E12*J$5</f>
        <v>0</v>
      </c>
      <c r="K12" s="53">
        <f t="shared" ref="K12:K13" si="19">F12*K$5</f>
        <v>729598.86684005207</v>
      </c>
      <c r="L12" s="54">
        <f>SUM(H12:K12)</f>
        <v>9874899.0476272069</v>
      </c>
      <c r="M12" s="52">
        <f t="shared" ref="M12:M13" si="20">C12*M$5</f>
        <v>3740390.6122236671</v>
      </c>
      <c r="N12" s="53">
        <f t="shared" ref="N12:N13" si="21">D12*N$5</f>
        <v>600544.13126614981</v>
      </c>
      <c r="O12" s="53">
        <f t="shared" ref="O12:O13" si="22">E12*O$5</f>
        <v>0</v>
      </c>
      <c r="P12" s="53">
        <f t="shared" ref="P12:P13" si="23">F12*P$5</f>
        <v>346243.39739921974</v>
      </c>
      <c r="Q12" s="54">
        <f>SUM(M12:P12)</f>
        <v>4687178.1408890365</v>
      </c>
      <c r="R12" s="52">
        <f t="shared" ref="R12:R13" si="24">C12*R$5</f>
        <v>4515783.719115735</v>
      </c>
      <c r="S12" s="53">
        <f t="shared" ref="S12:S13" si="25">D12*S$5</f>
        <v>1089315.0645994833</v>
      </c>
      <c r="T12" s="53">
        <f t="shared" ref="T12:T13" si="26">E12*T$5</f>
        <v>0</v>
      </c>
      <c r="U12" s="53">
        <f t="shared" ref="U12:U13" si="27">F12*U$5</f>
        <v>418020.59167750331</v>
      </c>
      <c r="V12" s="54">
        <f>SUM(R12:U12)</f>
        <v>6023119.375392722</v>
      </c>
      <c r="W12" s="52">
        <f t="shared" ref="W12:W13" si="28">C12*W$5</f>
        <v>801826.96280884265</v>
      </c>
      <c r="X12" s="53">
        <f t="shared" ref="X12:X13" si="29">D12*X$5</f>
        <v>712317.32919896638</v>
      </c>
      <c r="Y12" s="53">
        <f t="shared" ref="Y12:Y13" si="30">E12*Y$5</f>
        <v>0</v>
      </c>
      <c r="Z12" s="53">
        <f t="shared" ref="Z12:Z13" si="31">F12*Z$5</f>
        <v>74224.144083224965</v>
      </c>
      <c r="AA12" s="54">
        <f>SUM(W12:Z12)</f>
        <v>1588368.436091034</v>
      </c>
    </row>
    <row r="13" spans="1:30" ht="16.149999999999999" thickBot="1" x14ac:dyDescent="0.35">
      <c r="A13" s="15">
        <v>7</v>
      </c>
      <c r="B13" s="25" t="s">
        <v>31</v>
      </c>
      <c r="C13" s="105">
        <v>16807183</v>
      </c>
      <c r="D13" s="105">
        <v>3665635</v>
      </c>
      <c r="E13" s="51"/>
      <c r="F13" s="105">
        <v>1563594</v>
      </c>
      <c r="G13" s="54">
        <f>SUM(C13:F13)</f>
        <v>22036412</v>
      </c>
      <c r="H13" s="51">
        <f t="shared" si="16"/>
        <v>7820039.1123537058</v>
      </c>
      <c r="I13" s="51">
        <f t="shared" si="17"/>
        <v>1263554.8036175712</v>
      </c>
      <c r="J13" s="51">
        <f t="shared" si="18"/>
        <v>0</v>
      </c>
      <c r="K13" s="51">
        <f t="shared" si="19"/>
        <v>727508.3656697009</v>
      </c>
      <c r="L13" s="54">
        <f>SUM(H13:K13)</f>
        <v>9811102.2816409785</v>
      </c>
      <c r="M13" s="51">
        <f t="shared" si="20"/>
        <v>3711130.914694408</v>
      </c>
      <c r="N13" s="51">
        <f t="shared" si="21"/>
        <v>600520.04909560725</v>
      </c>
      <c r="O13" s="51">
        <f t="shared" si="22"/>
        <v>0</v>
      </c>
      <c r="P13" s="51">
        <f t="shared" si="23"/>
        <v>345251.31495448633</v>
      </c>
      <c r="Q13" s="54">
        <f>SUM(M13:P13)</f>
        <v>4656902.278744502</v>
      </c>
      <c r="R13" s="51">
        <f t="shared" si="24"/>
        <v>4480458.4070221074</v>
      </c>
      <c r="S13" s="51">
        <f t="shared" si="25"/>
        <v>1089271.3824289406</v>
      </c>
      <c r="T13" s="51">
        <f t="shared" si="26"/>
        <v>0</v>
      </c>
      <c r="U13" s="51">
        <f t="shared" si="27"/>
        <v>416822.84785435634</v>
      </c>
      <c r="V13" s="54">
        <f>SUM(R13:U13)</f>
        <v>5986552.6373054041</v>
      </c>
      <c r="W13" s="51">
        <f t="shared" si="28"/>
        <v>795554.56592977885</v>
      </c>
      <c r="X13" s="51">
        <f t="shared" si="29"/>
        <v>712288.76485788112</v>
      </c>
      <c r="Y13" s="51">
        <f t="shared" si="30"/>
        <v>0</v>
      </c>
      <c r="Z13" s="51">
        <f t="shared" si="31"/>
        <v>74011.471521456435</v>
      </c>
      <c r="AA13" s="54">
        <f>SUM(W13:Z13)</f>
        <v>1581854.8023091166</v>
      </c>
    </row>
    <row r="14" spans="1:30" ht="16.149999999999999" thickBot="1" x14ac:dyDescent="0.35">
      <c r="A14" s="15">
        <v>10</v>
      </c>
      <c r="B14" s="25" t="s">
        <v>34</v>
      </c>
      <c r="C14" s="51"/>
      <c r="D14" s="51"/>
      <c r="E14" s="51"/>
      <c r="F14" s="59">
        <v>0</v>
      </c>
      <c r="G14" s="54">
        <f>SUM(C14:F14)</f>
        <v>0</v>
      </c>
      <c r="H14" s="51"/>
      <c r="I14" s="51"/>
      <c r="J14" s="51"/>
      <c r="K14" s="59">
        <v>0</v>
      </c>
      <c r="L14" s="54">
        <f>SUM(H14:K14)</f>
        <v>0</v>
      </c>
      <c r="M14" s="51"/>
      <c r="N14" s="51"/>
      <c r="O14" s="51"/>
      <c r="P14" s="59">
        <v>0</v>
      </c>
      <c r="Q14" s="54">
        <f>SUM(M14:P14)</f>
        <v>0</v>
      </c>
      <c r="R14" s="51"/>
      <c r="S14" s="51"/>
      <c r="T14" s="51"/>
      <c r="U14" s="59">
        <v>0</v>
      </c>
      <c r="V14" s="54">
        <f>SUM(R14:U14)</f>
        <v>0</v>
      </c>
      <c r="W14" s="51"/>
      <c r="X14" s="51"/>
      <c r="Y14" s="51"/>
      <c r="Z14" s="59">
        <v>0</v>
      </c>
      <c r="AA14" s="54">
        <f>SUM(W14:Z14)</f>
        <v>0</v>
      </c>
    </row>
    <row r="15" spans="1:30" ht="16.149999999999999" thickBot="1" x14ac:dyDescent="0.35">
      <c r="A15" s="15">
        <v>11</v>
      </c>
      <c r="B15" s="25" t="s">
        <v>35</v>
      </c>
      <c r="C15" s="51"/>
      <c r="D15" s="51"/>
      <c r="E15" s="51"/>
      <c r="F15" s="59">
        <v>0</v>
      </c>
      <c r="G15" s="54">
        <f>SUM(C15:F15)</f>
        <v>0</v>
      </c>
      <c r="H15" s="51"/>
      <c r="I15" s="51"/>
      <c r="J15" s="51"/>
      <c r="K15" s="59">
        <v>0</v>
      </c>
      <c r="L15" s="54">
        <f>SUM(H15:K15)</f>
        <v>0</v>
      </c>
      <c r="M15" s="51"/>
      <c r="N15" s="51"/>
      <c r="O15" s="51"/>
      <c r="P15" s="59">
        <v>0</v>
      </c>
      <c r="Q15" s="54">
        <f>SUM(M15:P15)</f>
        <v>0</v>
      </c>
      <c r="R15" s="51"/>
      <c r="S15" s="51"/>
      <c r="T15" s="51"/>
      <c r="U15" s="59">
        <v>0</v>
      </c>
      <c r="V15" s="54">
        <f>SUM(R15:U15)</f>
        <v>0</v>
      </c>
      <c r="W15" s="51"/>
      <c r="X15" s="51"/>
      <c r="Y15" s="51"/>
      <c r="Z15" s="59">
        <v>0</v>
      </c>
      <c r="AA15" s="54">
        <f>SUM(W15:Z15)</f>
        <v>0</v>
      </c>
    </row>
    <row r="16" spans="1:30" ht="16.149999999999999" thickBot="1" x14ac:dyDescent="0.35">
      <c r="A16" s="19"/>
      <c r="B16" s="19" t="s">
        <v>38</v>
      </c>
      <c r="C16" s="55"/>
      <c r="D16" s="55"/>
      <c r="E16" s="55"/>
      <c r="F16" s="55"/>
      <c r="G16" s="56"/>
      <c r="H16" s="55"/>
      <c r="I16" s="55"/>
      <c r="J16" s="55"/>
      <c r="K16" s="55"/>
      <c r="L16" s="56"/>
      <c r="M16" s="55"/>
      <c r="N16" s="55"/>
      <c r="O16" s="55"/>
      <c r="P16" s="55"/>
      <c r="Q16" s="56"/>
      <c r="R16" s="55"/>
      <c r="S16" s="55"/>
      <c r="T16" s="55"/>
      <c r="U16" s="55"/>
      <c r="V16" s="56"/>
      <c r="W16" s="55"/>
      <c r="X16" s="55"/>
      <c r="Y16" s="55"/>
      <c r="Z16" s="55"/>
      <c r="AA16" s="56"/>
    </row>
    <row r="17" spans="1:27" ht="16.149999999999999" thickBot="1" x14ac:dyDescent="0.35">
      <c r="A17" s="14">
        <v>15</v>
      </c>
      <c r="B17" s="25" t="s">
        <v>39</v>
      </c>
      <c r="C17" s="53"/>
      <c r="D17" s="53"/>
      <c r="E17" s="53"/>
      <c r="F17" s="59">
        <v>0</v>
      </c>
      <c r="G17" s="54">
        <f t="shared" ref="G17:G23" si="32">SUM(C17:F17)</f>
        <v>0</v>
      </c>
      <c r="H17" s="53">
        <f>C$33*H34*C34</f>
        <v>922584.59460314538</v>
      </c>
      <c r="I17" s="53">
        <f t="shared" ref="I17:I23" si="33">D$33*I34*D34</f>
        <v>381103.94919138105</v>
      </c>
      <c r="J17" s="53"/>
      <c r="K17" s="59">
        <v>0</v>
      </c>
      <c r="L17" s="54">
        <f t="shared" ref="L17:L23" si="34">SUM(H17:K17)</f>
        <v>1303688.5437945265</v>
      </c>
      <c r="M17" s="53">
        <f>C$33*M34*C34</f>
        <v>620125.43062483659</v>
      </c>
      <c r="N17" s="53">
        <f t="shared" ref="N17:N23" si="35">D$33*N34*D34</f>
        <v>133445.74625424112</v>
      </c>
      <c r="O17" s="53"/>
      <c r="P17" s="59">
        <v>0</v>
      </c>
      <c r="Q17" s="54">
        <f t="shared" ref="Q17:Q23" si="36">SUM(M17:P17)</f>
        <v>753571.17687907768</v>
      </c>
      <c r="R17" s="53">
        <f>C$33*R34*C34</f>
        <v>1401872.1222945815</v>
      </c>
      <c r="S17" s="53">
        <f t="shared" ref="S17:S23" si="37">D$33*S34*D34</f>
        <v>132855.59642764096</v>
      </c>
      <c r="T17" s="53"/>
      <c r="U17" s="59">
        <v>0</v>
      </c>
      <c r="V17" s="54">
        <f t="shared" ref="V17:V23" si="38">SUM(R17:U17)</f>
        <v>1534727.7187222224</v>
      </c>
      <c r="W17" s="53">
        <f>C$33*W34*C34</f>
        <v>168079.01472246341</v>
      </c>
      <c r="X17" s="53">
        <f t="shared" ref="X17:X23" si="39">D$33*X34*D34</f>
        <v>26574.219682536605</v>
      </c>
      <c r="Y17" s="53"/>
      <c r="Z17" s="59">
        <v>0</v>
      </c>
      <c r="AA17" s="54">
        <f t="shared" ref="AA17:AA23" si="40">SUM(W17:Z17)</f>
        <v>194653.23440500002</v>
      </c>
    </row>
    <row r="18" spans="1:27" ht="16.149999999999999" thickBot="1" x14ac:dyDescent="0.35">
      <c r="A18" s="15">
        <v>16</v>
      </c>
      <c r="B18" s="25" t="s">
        <v>40</v>
      </c>
      <c r="C18" s="51"/>
      <c r="D18" s="51"/>
      <c r="E18" s="51"/>
      <c r="F18" s="59">
        <v>0</v>
      </c>
      <c r="G18" s="54">
        <f t="shared" si="32"/>
        <v>0</v>
      </c>
      <c r="H18" s="53">
        <f t="shared" ref="H18:H23" si="41">C$33*H35*C35</f>
        <v>2114082.1910536462</v>
      </c>
      <c r="I18" s="53">
        <f t="shared" si="33"/>
        <v>428942.58982044441</v>
      </c>
      <c r="J18" s="51"/>
      <c r="K18" s="59">
        <v>0</v>
      </c>
      <c r="L18" s="54">
        <f t="shared" si="34"/>
        <v>2543024.7808740907</v>
      </c>
      <c r="M18" s="51">
        <f t="shared" ref="M18:M23" si="42">C$33*M35*C35</f>
        <v>997980.63374918175</v>
      </c>
      <c r="N18" s="51">
        <f t="shared" si="35"/>
        <v>126887.66886323386</v>
      </c>
      <c r="O18" s="51"/>
      <c r="P18" s="59">
        <v>0</v>
      </c>
      <c r="Q18" s="54">
        <f t="shared" si="36"/>
        <v>1124868.3026124155</v>
      </c>
      <c r="R18" s="51">
        <f t="shared" ref="R18:R23" si="43">C$33*R35*C35</f>
        <v>1680907.8000237434</v>
      </c>
      <c r="S18" s="51">
        <f t="shared" si="37"/>
        <v>245117.64989444509</v>
      </c>
      <c r="T18" s="51"/>
      <c r="U18" s="59">
        <v>0</v>
      </c>
      <c r="V18" s="54">
        <f t="shared" si="38"/>
        <v>1926025.4499181886</v>
      </c>
      <c r="W18" s="51">
        <f t="shared" ref="W18:W23" si="44">C$33*W35*C35</f>
        <v>462121.66650311777</v>
      </c>
      <c r="X18" s="51">
        <f t="shared" si="39"/>
        <v>61405.358056493074</v>
      </c>
      <c r="Y18" s="51"/>
      <c r="Z18" s="59">
        <v>0</v>
      </c>
      <c r="AA18" s="54">
        <f t="shared" si="40"/>
        <v>523527.02455961087</v>
      </c>
    </row>
    <row r="19" spans="1:27" ht="16.149999999999999" thickBot="1" x14ac:dyDescent="0.35">
      <c r="A19" s="15">
        <v>17</v>
      </c>
      <c r="B19" s="25" t="s">
        <v>41</v>
      </c>
      <c r="C19" s="51"/>
      <c r="D19" s="51"/>
      <c r="E19" s="51"/>
      <c r="F19" s="59">
        <v>0</v>
      </c>
      <c r="G19" s="54">
        <f t="shared" si="32"/>
        <v>0</v>
      </c>
      <c r="H19" s="51">
        <f t="shared" si="41"/>
        <v>1077998.8422807017</v>
      </c>
      <c r="I19" s="51">
        <f t="shared" si="33"/>
        <v>183080.71096349761</v>
      </c>
      <c r="J19" s="51"/>
      <c r="K19" s="59">
        <v>0</v>
      </c>
      <c r="L19" s="54">
        <f t="shared" si="34"/>
        <v>1261079.5532441994</v>
      </c>
      <c r="M19" s="51">
        <f t="shared" si="42"/>
        <v>292154.50854307547</v>
      </c>
      <c r="N19" s="51">
        <f t="shared" si="35"/>
        <v>70249.807427247913</v>
      </c>
      <c r="O19" s="51"/>
      <c r="P19" s="59">
        <v>0</v>
      </c>
      <c r="Q19" s="54">
        <f t="shared" si="36"/>
        <v>362404.3159703234</v>
      </c>
      <c r="R19" s="51">
        <f t="shared" si="43"/>
        <v>454102.2251265024</v>
      </c>
      <c r="S19" s="51">
        <f t="shared" si="37"/>
        <v>51936.313854367319</v>
      </c>
      <c r="T19" s="51"/>
      <c r="U19" s="59">
        <v>0</v>
      </c>
      <c r="V19" s="54">
        <f t="shared" si="38"/>
        <v>506038.53898086969</v>
      </c>
      <c r="W19" s="51">
        <f t="shared" si="44"/>
        <v>94353.085594190736</v>
      </c>
      <c r="X19" s="51">
        <f t="shared" si="39"/>
        <v>29320.917934177487</v>
      </c>
      <c r="Y19" s="51"/>
      <c r="Z19" s="59">
        <v>0</v>
      </c>
      <c r="AA19" s="54">
        <f t="shared" si="40"/>
        <v>123674.00352836822</v>
      </c>
    </row>
    <row r="20" spans="1:27" ht="16.149999999999999" thickBot="1" x14ac:dyDescent="0.35">
      <c r="A20" s="15">
        <v>18</v>
      </c>
      <c r="B20" s="25" t="s">
        <v>42</v>
      </c>
      <c r="C20" s="51"/>
      <c r="D20" s="51"/>
      <c r="E20" s="51"/>
      <c r="F20" s="59">
        <v>0</v>
      </c>
      <c r="G20" s="54">
        <f t="shared" si="32"/>
        <v>0</v>
      </c>
      <c r="H20" s="51">
        <f t="shared" si="41"/>
        <v>0</v>
      </c>
      <c r="I20" s="51">
        <f t="shared" si="33"/>
        <v>0</v>
      </c>
      <c r="J20" s="51"/>
      <c r="K20" s="59">
        <v>0</v>
      </c>
      <c r="L20" s="54">
        <f t="shared" si="34"/>
        <v>0</v>
      </c>
      <c r="M20" s="51">
        <f t="shared" si="42"/>
        <v>0</v>
      </c>
      <c r="N20" s="51">
        <f t="shared" si="35"/>
        <v>0</v>
      </c>
      <c r="O20" s="51"/>
      <c r="P20" s="59">
        <v>0</v>
      </c>
      <c r="Q20" s="54">
        <f t="shared" si="36"/>
        <v>0</v>
      </c>
      <c r="R20" s="51">
        <f t="shared" si="43"/>
        <v>0</v>
      </c>
      <c r="S20" s="51">
        <f t="shared" si="37"/>
        <v>0</v>
      </c>
      <c r="T20" s="51"/>
      <c r="U20" s="59">
        <v>0</v>
      </c>
      <c r="V20" s="54">
        <f t="shared" si="38"/>
        <v>0</v>
      </c>
      <c r="W20" s="51">
        <f t="shared" si="44"/>
        <v>0</v>
      </c>
      <c r="X20" s="51">
        <f t="shared" si="39"/>
        <v>0</v>
      </c>
      <c r="Y20" s="51"/>
      <c r="Z20" s="59">
        <v>0</v>
      </c>
      <c r="AA20" s="54">
        <f t="shared" si="40"/>
        <v>0</v>
      </c>
    </row>
    <row r="21" spans="1:27" ht="16.149999999999999" thickBot="1" x14ac:dyDescent="0.35">
      <c r="A21" s="15">
        <v>19</v>
      </c>
      <c r="B21" s="25" t="s">
        <v>43</v>
      </c>
      <c r="C21" s="51"/>
      <c r="D21" s="51"/>
      <c r="E21" s="51"/>
      <c r="F21" s="59">
        <v>0</v>
      </c>
      <c r="G21" s="54">
        <f t="shared" si="32"/>
        <v>0</v>
      </c>
      <c r="H21" s="51">
        <f t="shared" si="41"/>
        <v>0</v>
      </c>
      <c r="I21" s="51">
        <f t="shared" si="33"/>
        <v>0</v>
      </c>
      <c r="J21" s="51"/>
      <c r="K21" s="59">
        <v>0</v>
      </c>
      <c r="L21" s="54">
        <f t="shared" si="34"/>
        <v>0</v>
      </c>
      <c r="M21" s="51">
        <f t="shared" si="42"/>
        <v>0</v>
      </c>
      <c r="N21" s="51">
        <f t="shared" si="35"/>
        <v>0</v>
      </c>
      <c r="O21" s="51"/>
      <c r="P21" s="59">
        <v>0</v>
      </c>
      <c r="Q21" s="54">
        <f t="shared" si="36"/>
        <v>0</v>
      </c>
      <c r="R21" s="51">
        <f t="shared" si="43"/>
        <v>0</v>
      </c>
      <c r="S21" s="51">
        <f t="shared" si="37"/>
        <v>0</v>
      </c>
      <c r="T21" s="51"/>
      <c r="U21" s="59">
        <v>0</v>
      </c>
      <c r="V21" s="54">
        <f t="shared" si="38"/>
        <v>0</v>
      </c>
      <c r="W21" s="51">
        <f t="shared" si="44"/>
        <v>0</v>
      </c>
      <c r="X21" s="51">
        <f t="shared" si="39"/>
        <v>0</v>
      </c>
      <c r="Y21" s="51"/>
      <c r="Z21" s="59">
        <v>0</v>
      </c>
      <c r="AA21" s="54">
        <f t="shared" si="40"/>
        <v>0</v>
      </c>
    </row>
    <row r="22" spans="1:27" ht="16.149999999999999" thickBot="1" x14ac:dyDescent="0.35">
      <c r="A22" s="15">
        <v>20</v>
      </c>
      <c r="B22" s="25" t="s">
        <v>44</v>
      </c>
      <c r="C22" s="51"/>
      <c r="D22" s="51"/>
      <c r="E22" s="51"/>
      <c r="F22" s="59">
        <v>0</v>
      </c>
      <c r="G22" s="54">
        <f t="shared" si="32"/>
        <v>0</v>
      </c>
      <c r="H22" s="51">
        <f t="shared" si="41"/>
        <v>315917.49944824615</v>
      </c>
      <c r="I22" s="51">
        <f t="shared" si="33"/>
        <v>39083.351190163245</v>
      </c>
      <c r="J22" s="51"/>
      <c r="K22" s="59">
        <v>0</v>
      </c>
      <c r="L22" s="54">
        <f t="shared" si="34"/>
        <v>355000.85063840938</v>
      </c>
      <c r="M22" s="51">
        <f t="shared" si="42"/>
        <v>106169.4998376679</v>
      </c>
      <c r="N22" s="51">
        <f t="shared" si="35"/>
        <v>19522.123586480222</v>
      </c>
      <c r="O22" s="51"/>
      <c r="P22" s="59">
        <v>0</v>
      </c>
      <c r="Q22" s="54">
        <f t="shared" si="36"/>
        <v>125691.62342414813</v>
      </c>
      <c r="R22" s="51">
        <f t="shared" si="43"/>
        <v>284970.9356377704</v>
      </c>
      <c r="S22" s="51">
        <f t="shared" si="37"/>
        <v>20307.273630544543</v>
      </c>
      <c r="T22" s="51"/>
      <c r="U22" s="59">
        <v>0</v>
      </c>
      <c r="V22" s="54">
        <f t="shared" si="38"/>
        <v>305278.20926831494</v>
      </c>
      <c r="W22" s="51">
        <f t="shared" si="44"/>
        <v>35739.324275387335</v>
      </c>
      <c r="X22" s="51">
        <f t="shared" si="39"/>
        <v>8377.7460446507121</v>
      </c>
      <c r="Y22" s="51"/>
      <c r="Z22" s="59">
        <v>0</v>
      </c>
      <c r="AA22" s="54">
        <f t="shared" si="40"/>
        <v>44117.070320038045</v>
      </c>
    </row>
    <row r="23" spans="1:27" ht="16.149999999999999" thickBot="1" x14ac:dyDescent="0.35">
      <c r="A23" s="15">
        <v>21</v>
      </c>
      <c r="B23" s="25" t="s">
        <v>45</v>
      </c>
      <c r="C23" s="51"/>
      <c r="D23" s="51"/>
      <c r="E23" s="51"/>
      <c r="F23" s="59">
        <v>0</v>
      </c>
      <c r="G23" s="54">
        <f t="shared" si="32"/>
        <v>0</v>
      </c>
      <c r="H23" s="51">
        <f t="shared" si="41"/>
        <v>937229.18589466717</v>
      </c>
      <c r="I23" s="51">
        <f t="shared" si="33"/>
        <v>128913.0717821126</v>
      </c>
      <c r="J23" s="51"/>
      <c r="K23" s="59">
        <v>0</v>
      </c>
      <c r="L23" s="54">
        <f t="shared" si="34"/>
        <v>1066142.2576767798</v>
      </c>
      <c r="M23" s="51">
        <f t="shared" si="42"/>
        <v>190920.01972451905</v>
      </c>
      <c r="N23" s="51">
        <f t="shared" si="35"/>
        <v>89022.49346347031</v>
      </c>
      <c r="O23" s="51"/>
      <c r="P23" s="59">
        <v>0</v>
      </c>
      <c r="Q23" s="54">
        <f t="shared" si="36"/>
        <v>279942.51318798936</v>
      </c>
      <c r="R23" s="51">
        <f t="shared" si="43"/>
        <v>705382.69967113843</v>
      </c>
      <c r="S23" s="51">
        <f t="shared" si="37"/>
        <v>65641.04895507441</v>
      </c>
      <c r="T23" s="51"/>
      <c r="U23" s="59">
        <v>0</v>
      </c>
      <c r="V23" s="54">
        <f t="shared" si="38"/>
        <v>771023.74862621282</v>
      </c>
      <c r="W23" s="51">
        <f t="shared" si="44"/>
        <v>59820.720391416835</v>
      </c>
      <c r="X23" s="51">
        <f t="shared" si="39"/>
        <v>25064.362977797649</v>
      </c>
      <c r="Y23" s="51"/>
      <c r="Z23" s="59">
        <v>0</v>
      </c>
      <c r="AA23" s="54">
        <f t="shared" si="40"/>
        <v>84885.083369214481</v>
      </c>
    </row>
    <row r="24" spans="1:27" ht="16.149999999999999" thickBot="1" x14ac:dyDescent="0.35">
      <c r="A24" s="19"/>
      <c r="B24" s="19" t="s">
        <v>64</v>
      </c>
      <c r="C24" s="23"/>
      <c r="D24" s="23"/>
      <c r="E24" s="23"/>
      <c r="F24" s="23"/>
      <c r="G24" s="50"/>
      <c r="H24" s="23"/>
      <c r="I24" s="23"/>
      <c r="J24" s="23"/>
      <c r="K24" s="23"/>
      <c r="L24" s="50"/>
      <c r="M24" s="23"/>
      <c r="N24" s="23"/>
      <c r="O24" s="23"/>
      <c r="P24" s="23"/>
      <c r="Q24" s="50"/>
      <c r="R24" s="23"/>
      <c r="S24" s="23"/>
      <c r="T24" s="23"/>
      <c r="U24" s="23"/>
      <c r="V24" s="50"/>
      <c r="W24" s="23"/>
      <c r="X24" s="23"/>
      <c r="Y24" s="23"/>
      <c r="Z24" s="23"/>
      <c r="AA24" s="50"/>
    </row>
    <row r="25" spans="1:27" ht="16.149999999999999" thickBot="1" x14ac:dyDescent="0.35">
      <c r="A25" s="14">
        <v>39</v>
      </c>
      <c r="B25" s="25" t="s">
        <v>65</v>
      </c>
      <c r="C25" s="6"/>
      <c r="D25" s="6"/>
      <c r="E25" s="6"/>
      <c r="F25" s="60">
        <v>0</v>
      </c>
      <c r="G25" s="47">
        <f>SUM(C25:F25)</f>
        <v>0</v>
      </c>
      <c r="H25" s="6"/>
      <c r="I25" s="6"/>
      <c r="J25" s="6"/>
      <c r="K25" s="60">
        <v>0</v>
      </c>
      <c r="L25" s="47">
        <f>SUM(H25:K25)</f>
        <v>0</v>
      </c>
      <c r="M25" s="6"/>
      <c r="N25" s="6"/>
      <c r="O25" s="6"/>
      <c r="P25" s="60">
        <v>0</v>
      </c>
      <c r="Q25" s="47">
        <f>SUM(M25:P25)</f>
        <v>0</v>
      </c>
      <c r="R25" s="6"/>
      <c r="S25" s="6"/>
      <c r="T25" s="6"/>
      <c r="U25" s="60">
        <v>0</v>
      </c>
      <c r="V25" s="47">
        <f>SUM(R25:U25)</f>
        <v>0</v>
      </c>
      <c r="W25" s="6"/>
      <c r="X25" s="6"/>
      <c r="Y25" s="6"/>
      <c r="Z25" s="60">
        <v>0</v>
      </c>
      <c r="AA25" s="47">
        <f>SUM(W25:Z25)</f>
        <v>0</v>
      </c>
    </row>
    <row r="26" spans="1:27" ht="16.149999999999999" thickBot="1" x14ac:dyDescent="0.35">
      <c r="A26" s="14">
        <v>40</v>
      </c>
      <c r="B26" s="25" t="s">
        <v>66</v>
      </c>
      <c r="C26" s="4"/>
      <c r="D26" s="4"/>
      <c r="E26" s="4"/>
      <c r="F26" s="60">
        <v>0</v>
      </c>
      <c r="G26" s="47">
        <f>SUM(C26:F26)</f>
        <v>0</v>
      </c>
      <c r="H26" s="4"/>
      <c r="I26" s="4"/>
      <c r="J26" s="4"/>
      <c r="K26" s="60">
        <v>0</v>
      </c>
      <c r="L26" s="47">
        <f>SUM(H26:K26)</f>
        <v>0</v>
      </c>
      <c r="M26" s="4"/>
      <c r="N26" s="4"/>
      <c r="O26" s="4"/>
      <c r="P26" s="60">
        <v>0</v>
      </c>
      <c r="Q26" s="47">
        <f>SUM(M26:P26)</f>
        <v>0</v>
      </c>
      <c r="R26" s="4"/>
      <c r="S26" s="4"/>
      <c r="T26" s="4"/>
      <c r="U26" s="60">
        <v>0</v>
      </c>
      <c r="V26" s="47">
        <f>SUM(R26:U26)</f>
        <v>0</v>
      </c>
      <c r="W26" s="4"/>
      <c r="X26" s="4"/>
      <c r="Y26" s="4"/>
      <c r="Z26" s="60">
        <v>0</v>
      </c>
      <c r="AA26" s="47">
        <f>SUM(W26:Z26)</f>
        <v>0</v>
      </c>
    </row>
    <row r="27" spans="1:27" ht="16.149999999999999" thickBot="1" x14ac:dyDescent="0.35">
      <c r="A27" s="14">
        <v>41</v>
      </c>
      <c r="B27" s="25" t="s">
        <v>67</v>
      </c>
      <c r="C27" s="4"/>
      <c r="D27" s="4"/>
      <c r="E27" s="4"/>
      <c r="F27" s="60">
        <v>0</v>
      </c>
      <c r="G27" s="47">
        <f>SUM(C27:F27)</f>
        <v>0</v>
      </c>
      <c r="H27" s="4"/>
      <c r="I27" s="4"/>
      <c r="J27" s="4"/>
      <c r="K27" s="60">
        <v>0</v>
      </c>
      <c r="L27" s="47">
        <f>SUM(H27:K27)</f>
        <v>0</v>
      </c>
      <c r="M27" s="4"/>
      <c r="N27" s="4"/>
      <c r="O27" s="4"/>
      <c r="P27" s="60">
        <v>0</v>
      </c>
      <c r="Q27" s="47">
        <f>SUM(M27:P27)</f>
        <v>0</v>
      </c>
      <c r="R27" s="4"/>
      <c r="S27" s="4"/>
      <c r="T27" s="4"/>
      <c r="U27" s="60">
        <v>0</v>
      </c>
      <c r="V27" s="47">
        <f>SUM(R27:U27)</f>
        <v>0</v>
      </c>
      <c r="W27" s="4"/>
      <c r="X27" s="4"/>
      <c r="Y27" s="4"/>
      <c r="Z27" s="60">
        <v>0</v>
      </c>
      <c r="AA27" s="47">
        <f>SUM(W27:Z27)</f>
        <v>0</v>
      </c>
    </row>
    <row r="28" spans="1:27" ht="16.149999999999999" thickBot="1" x14ac:dyDescent="0.35">
      <c r="A28" s="14">
        <v>42</v>
      </c>
      <c r="B28" s="25" t="s">
        <v>68</v>
      </c>
      <c r="C28" s="4"/>
      <c r="D28" s="4"/>
      <c r="E28" s="4"/>
      <c r="F28" s="60">
        <v>0</v>
      </c>
      <c r="G28" s="47">
        <f>SUM(C28:F28)</f>
        <v>0</v>
      </c>
      <c r="H28" s="4"/>
      <c r="I28" s="4"/>
      <c r="J28" s="4"/>
      <c r="K28" s="60">
        <v>0</v>
      </c>
      <c r="L28" s="47">
        <f>SUM(H28:K28)</f>
        <v>0</v>
      </c>
      <c r="M28" s="4"/>
      <c r="N28" s="4"/>
      <c r="O28" s="4"/>
      <c r="P28" s="60">
        <v>0</v>
      </c>
      <c r="Q28" s="47">
        <f>SUM(M28:P28)</f>
        <v>0</v>
      </c>
      <c r="R28" s="4"/>
      <c r="S28" s="4"/>
      <c r="T28" s="4"/>
      <c r="U28" s="60">
        <v>0</v>
      </c>
      <c r="V28" s="47">
        <f>SUM(R28:U28)</f>
        <v>0</v>
      </c>
      <c r="W28" s="4"/>
      <c r="X28" s="4"/>
      <c r="Y28" s="4"/>
      <c r="Z28" s="60">
        <v>0</v>
      </c>
      <c r="AA28" s="47">
        <f>SUM(W28:Z28)</f>
        <v>0</v>
      </c>
    </row>
    <row r="32" spans="1:27" ht="16.149999999999999" thickBot="1" x14ac:dyDescent="0.35">
      <c r="C32" s="54"/>
      <c r="D32" s="54"/>
    </row>
    <row r="33" spans="2:24" ht="14.45" x14ac:dyDescent="0.3">
      <c r="B33" t="s">
        <v>8</v>
      </c>
      <c r="C33" s="114">
        <v>12922512</v>
      </c>
      <c r="D33" s="114">
        <v>2266852</v>
      </c>
    </row>
    <row r="34" spans="2:24" ht="16.149999999999999" thickBot="1" x14ac:dyDescent="0.35">
      <c r="B34" s="25" t="s">
        <v>39</v>
      </c>
      <c r="C34" s="116">
        <v>0.24087121468682149</v>
      </c>
      <c r="D34" s="116">
        <v>0.29731959190798507</v>
      </c>
      <c r="E34" s="115"/>
      <c r="F34" s="115"/>
      <c r="G34" s="115"/>
      <c r="H34" s="115">
        <v>0.29639737398776977</v>
      </c>
      <c r="I34" s="115">
        <v>0.56545331520783015</v>
      </c>
      <c r="J34" s="115"/>
      <c r="K34" s="115"/>
      <c r="L34" s="115"/>
      <c r="M34" s="115">
        <v>0.19922677037469994</v>
      </c>
      <c r="N34" s="115">
        <v>0.19799674020683186</v>
      </c>
      <c r="O34" s="115"/>
      <c r="P34" s="115"/>
      <c r="Q34" s="115"/>
      <c r="R34" s="115">
        <v>0.45037736175673942</v>
      </c>
      <c r="S34" s="115">
        <v>0.19712112037495025</v>
      </c>
      <c r="T34" s="115"/>
      <c r="U34" s="115"/>
      <c r="V34" s="115"/>
      <c r="W34" s="115">
        <v>5.3998493880790845E-2</v>
      </c>
      <c r="X34" s="115">
        <v>3.9428824210387715E-2</v>
      </c>
    </row>
    <row r="35" spans="2:24" ht="16.149999999999999" thickBot="1" x14ac:dyDescent="0.35">
      <c r="B35" s="25" t="s">
        <v>40</v>
      </c>
      <c r="C35" s="116">
        <v>0.40666182328402478</v>
      </c>
      <c r="D35" s="116">
        <v>0.38041886573742634</v>
      </c>
      <c r="E35" s="115"/>
      <c r="F35" s="115"/>
      <c r="G35" s="115"/>
      <c r="H35" s="115">
        <v>0.4022921147439491</v>
      </c>
      <c r="I35" s="115">
        <v>0.49740936390769153</v>
      </c>
      <c r="J35" s="115"/>
      <c r="K35" s="115"/>
      <c r="L35" s="115"/>
      <c r="M35" s="115">
        <v>0.18990734670744744</v>
      </c>
      <c r="N35" s="115">
        <v>0.14714117029836316</v>
      </c>
      <c r="O35" s="115"/>
      <c r="P35" s="115"/>
      <c r="Q35" s="115"/>
      <c r="R35" s="115">
        <v>0.31986266022331367</v>
      </c>
      <c r="S35" s="115">
        <v>0.28424273366648323</v>
      </c>
      <c r="T35" s="115"/>
      <c r="U35" s="115"/>
      <c r="V35" s="115"/>
      <c r="W35" s="115">
        <v>8.7937878325289626E-2</v>
      </c>
      <c r="X35" s="115">
        <v>7.1206732127462161E-2</v>
      </c>
    </row>
    <row r="36" spans="2:24" ht="16.149999999999999" thickBot="1" x14ac:dyDescent="0.35">
      <c r="B36" s="25" t="s">
        <v>41</v>
      </c>
      <c r="C36" s="116">
        <v>0.14847025574783529</v>
      </c>
      <c r="D36" s="116">
        <v>0.14760017424132249</v>
      </c>
      <c r="E36" s="115"/>
      <c r="F36" s="115"/>
      <c r="G36" s="115"/>
      <c r="H36" s="115">
        <v>0.56186488880589014</v>
      </c>
      <c r="I36" s="115">
        <v>0.54718294637323983</v>
      </c>
      <c r="J36" s="115"/>
      <c r="K36" s="115"/>
      <c r="L36" s="115"/>
      <c r="M36" s="115">
        <v>0.15227415282692019</v>
      </c>
      <c r="N36" s="115">
        <v>0.20995929285995746</v>
      </c>
      <c r="O36" s="115"/>
      <c r="P36" s="115"/>
      <c r="Q36" s="115"/>
      <c r="R36" s="115">
        <v>0.23668308927624268</v>
      </c>
      <c r="S36" s="115">
        <v>0.15522479178193765</v>
      </c>
      <c r="T36" s="115"/>
      <c r="U36" s="115"/>
      <c r="V36" s="115"/>
      <c r="W36" s="115">
        <v>4.917786909094686E-2</v>
      </c>
      <c r="X36" s="115">
        <v>8.7632968984864917E-2</v>
      </c>
    </row>
    <row r="37" spans="2:24" ht="16.149999999999999" thickBot="1" x14ac:dyDescent="0.35">
      <c r="B37" s="25" t="s">
        <v>42</v>
      </c>
      <c r="C37" s="116">
        <v>0</v>
      </c>
      <c r="D37" s="116">
        <v>0</v>
      </c>
      <c r="E37" s="115"/>
      <c r="F37" s="115"/>
      <c r="G37" s="115"/>
      <c r="H37" s="115">
        <v>0</v>
      </c>
      <c r="I37" s="115">
        <v>0</v>
      </c>
      <c r="J37" s="115"/>
      <c r="K37" s="115"/>
      <c r="L37" s="115"/>
      <c r="M37" s="115">
        <v>0</v>
      </c>
      <c r="N37" s="115">
        <v>0</v>
      </c>
      <c r="O37" s="115"/>
      <c r="P37" s="115"/>
      <c r="Q37" s="115"/>
      <c r="R37" s="115">
        <v>0</v>
      </c>
      <c r="S37" s="115">
        <v>0</v>
      </c>
      <c r="T37" s="115"/>
      <c r="U37" s="115"/>
      <c r="V37" s="115"/>
      <c r="W37" s="115">
        <v>0</v>
      </c>
      <c r="X37" s="115">
        <v>0</v>
      </c>
    </row>
    <row r="38" spans="2:24" ht="16.149999999999999" thickBot="1" x14ac:dyDescent="0.35">
      <c r="B38" s="25" t="s">
        <v>43</v>
      </c>
      <c r="C38" s="116">
        <v>0</v>
      </c>
      <c r="D38" s="116">
        <v>0</v>
      </c>
      <c r="E38" s="115"/>
      <c r="F38" s="115"/>
      <c r="G38" s="115"/>
      <c r="H38" s="115">
        <v>0</v>
      </c>
      <c r="I38" s="115">
        <v>0</v>
      </c>
      <c r="J38" s="115"/>
      <c r="K38" s="115"/>
      <c r="L38" s="115"/>
      <c r="M38" s="115">
        <v>0</v>
      </c>
      <c r="N38" s="115">
        <v>0</v>
      </c>
      <c r="O38" s="115"/>
      <c r="P38" s="115"/>
      <c r="Q38" s="115"/>
      <c r="R38" s="115">
        <v>0</v>
      </c>
      <c r="S38" s="115">
        <v>0</v>
      </c>
      <c r="T38" s="115"/>
      <c r="U38" s="115"/>
      <c r="V38" s="115"/>
      <c r="W38" s="115">
        <v>0</v>
      </c>
      <c r="X38" s="115">
        <v>0</v>
      </c>
    </row>
    <row r="39" spans="2:24" ht="16.149999999999999" thickBot="1" x14ac:dyDescent="0.35">
      <c r="B39" s="25" t="s">
        <v>44</v>
      </c>
      <c r="C39" s="116">
        <v>5.7480872078050443E-2</v>
      </c>
      <c r="D39" s="116">
        <v>3.8507363714895694E-2</v>
      </c>
      <c r="E39" s="115"/>
      <c r="F39" s="115"/>
      <c r="G39" s="115"/>
      <c r="H39" s="115">
        <v>0.4253078421275911</v>
      </c>
      <c r="I39" s="115">
        <v>0.44773891402032234</v>
      </c>
      <c r="J39" s="115"/>
      <c r="K39" s="115"/>
      <c r="L39" s="115"/>
      <c r="M39" s="115">
        <v>0.14293200267344305</v>
      </c>
      <c r="N39" s="115">
        <v>0.22364546917821931</v>
      </c>
      <c r="O39" s="115"/>
      <c r="P39" s="115"/>
      <c r="Q39" s="115"/>
      <c r="R39" s="115">
        <v>0.38364564773036858</v>
      </c>
      <c r="S39" s="115">
        <v>0.23264014894254942</v>
      </c>
      <c r="T39" s="115"/>
      <c r="U39" s="115"/>
      <c r="V39" s="115"/>
      <c r="W39" s="115">
        <v>4.8114507468597294E-2</v>
      </c>
      <c r="X39" s="115">
        <v>9.5975467858908883E-2</v>
      </c>
    </row>
    <row r="40" spans="2:24" ht="16.149999999999999" thickBot="1" x14ac:dyDescent="0.35">
      <c r="B40" s="25" t="s">
        <v>45</v>
      </c>
      <c r="C40" s="116">
        <v>0.146515834203268</v>
      </c>
      <c r="D40" s="116">
        <v>0.1361540043983705</v>
      </c>
      <c r="E40" s="115"/>
      <c r="F40" s="115"/>
      <c r="G40" s="115"/>
      <c r="H40" s="115">
        <v>0.49501037111731799</v>
      </c>
      <c r="I40" s="115">
        <v>0.41767970332589888</v>
      </c>
      <c r="J40" s="115"/>
      <c r="K40" s="115"/>
      <c r="L40" s="115"/>
      <c r="M40" s="115">
        <v>0.10083701109600453</v>
      </c>
      <c r="N40" s="115">
        <v>0.28843381159980541</v>
      </c>
      <c r="O40" s="115"/>
      <c r="P40" s="115"/>
      <c r="Q40" s="115"/>
      <c r="R40" s="115">
        <v>0.37255748881809625</v>
      </c>
      <c r="S40" s="115">
        <v>0.21267768640170234</v>
      </c>
      <c r="T40" s="115"/>
      <c r="U40" s="115"/>
      <c r="V40" s="115"/>
      <c r="W40" s="115">
        <v>3.1595128968581403E-2</v>
      </c>
      <c r="X40" s="115">
        <v>8.1208798672593424E-2</v>
      </c>
    </row>
    <row r="41" spans="2:24" ht="14.45" x14ac:dyDescent="0.3">
      <c r="C41" s="115"/>
      <c r="D41" s="115"/>
      <c r="E41" s="115"/>
      <c r="F41" s="115"/>
      <c r="G41" s="115"/>
      <c r="H41" s="115"/>
      <c r="I41" s="115"/>
      <c r="J41" s="115"/>
      <c r="K41" s="115"/>
      <c r="L41" s="115"/>
      <c r="M41" s="115"/>
      <c r="N41" s="115"/>
      <c r="O41" s="115"/>
      <c r="P41" s="115"/>
      <c r="Q41" s="115"/>
      <c r="R41" s="115"/>
      <c r="S41" s="115"/>
      <c r="T41" s="115"/>
      <c r="U41" s="115"/>
      <c r="V41" s="115"/>
      <c r="W41" s="115"/>
      <c r="X41" s="115"/>
    </row>
  </sheetData>
  <mergeCells count="10">
    <mergeCell ref="R2:V2"/>
    <mergeCell ref="R3:V3"/>
    <mergeCell ref="W2:AA2"/>
    <mergeCell ref="W3:AA3"/>
    <mergeCell ref="C3:G3"/>
    <mergeCell ref="C2:G2"/>
    <mergeCell ref="H2:L2"/>
    <mergeCell ref="H3:L3"/>
    <mergeCell ref="M2:Q2"/>
    <mergeCell ref="M3:Q3"/>
  </mergeCells>
  <conditionalFormatting sqref="C6:G10">
    <cfRule type="cellIs" dxfId="45" priority="42" stopIfTrue="1" operator="lessThan">
      <formula>0</formula>
    </cfRule>
    <cfRule type="cellIs" dxfId="44" priority="46" stopIfTrue="1" operator="lessThan">
      <formula>0</formula>
    </cfRule>
  </conditionalFormatting>
  <conditionalFormatting sqref="C12:G15">
    <cfRule type="cellIs" dxfId="43" priority="41" stopIfTrue="1" operator="lessThan">
      <formula>0</formula>
    </cfRule>
    <cfRule type="cellIs" dxfId="42" priority="45" stopIfTrue="1" operator="lessThan">
      <formula>0</formula>
    </cfRule>
  </conditionalFormatting>
  <conditionalFormatting sqref="C17:G23">
    <cfRule type="cellIs" dxfId="41" priority="40" stopIfTrue="1" operator="lessThan">
      <formula>0</formula>
    </cfRule>
    <cfRule type="cellIs" dxfId="40" priority="44" stopIfTrue="1" operator="lessThan">
      <formula>0</formula>
    </cfRule>
  </conditionalFormatting>
  <conditionalFormatting sqref="C25:G28">
    <cfRule type="cellIs" dxfId="39" priority="39" stopIfTrue="1" operator="lessThan">
      <formula>0</formula>
    </cfRule>
    <cfRule type="cellIs" dxfId="38" priority="43" stopIfTrue="1" operator="lessThan">
      <formula>0</formula>
    </cfRule>
  </conditionalFormatting>
  <conditionalFormatting sqref="H6:L10">
    <cfRule type="cellIs" dxfId="37" priority="34" stopIfTrue="1" operator="lessThan">
      <formula>0</formula>
    </cfRule>
    <cfRule type="cellIs" dxfId="36" priority="38" stopIfTrue="1" operator="lessThan">
      <formula>0</formula>
    </cfRule>
  </conditionalFormatting>
  <conditionalFormatting sqref="H12:L15">
    <cfRule type="cellIs" dxfId="35" priority="33" stopIfTrue="1" operator="lessThan">
      <formula>0</formula>
    </cfRule>
    <cfRule type="cellIs" dxfId="34" priority="37" stopIfTrue="1" operator="lessThan">
      <formula>0</formula>
    </cfRule>
  </conditionalFormatting>
  <conditionalFormatting sqref="H17:L23">
    <cfRule type="cellIs" dxfId="33" priority="32" stopIfTrue="1" operator="lessThan">
      <formula>0</formula>
    </cfRule>
    <cfRule type="cellIs" dxfId="32" priority="36" stopIfTrue="1" operator="lessThan">
      <formula>0</formula>
    </cfRule>
  </conditionalFormatting>
  <conditionalFormatting sqref="H25:L28">
    <cfRule type="cellIs" dxfId="31" priority="31" stopIfTrue="1" operator="lessThan">
      <formula>0</formula>
    </cfRule>
    <cfRule type="cellIs" dxfId="30" priority="35" stopIfTrue="1" operator="lessThan">
      <formula>0</formula>
    </cfRule>
  </conditionalFormatting>
  <conditionalFormatting sqref="M7:Q10 N6:Q6">
    <cfRule type="cellIs" dxfId="29" priority="26" stopIfTrue="1" operator="lessThan">
      <formula>0</formula>
    </cfRule>
    <cfRule type="cellIs" dxfId="28" priority="30" stopIfTrue="1" operator="lessThan">
      <formula>0</formula>
    </cfRule>
  </conditionalFormatting>
  <conditionalFormatting sqref="M12:Q15">
    <cfRule type="cellIs" dxfId="27" priority="25" stopIfTrue="1" operator="lessThan">
      <formula>0</formula>
    </cfRule>
    <cfRule type="cellIs" dxfId="26" priority="29" stopIfTrue="1" operator="lessThan">
      <formula>0</formula>
    </cfRule>
  </conditionalFormatting>
  <conditionalFormatting sqref="M18:Q23 N17:Q17">
    <cfRule type="cellIs" dxfId="25" priority="24" stopIfTrue="1" operator="lessThan">
      <formula>0</formula>
    </cfRule>
    <cfRule type="cellIs" dxfId="24" priority="28" stopIfTrue="1" operator="lessThan">
      <formula>0</formula>
    </cfRule>
  </conditionalFormatting>
  <conditionalFormatting sqref="M25:Q28">
    <cfRule type="cellIs" dxfId="23" priority="23" stopIfTrue="1" operator="lessThan">
      <formula>0</formula>
    </cfRule>
    <cfRule type="cellIs" dxfId="22" priority="27" stopIfTrue="1" operator="lessThan">
      <formula>0</formula>
    </cfRule>
  </conditionalFormatting>
  <conditionalFormatting sqref="R6:V10">
    <cfRule type="cellIs" dxfId="21" priority="18" stopIfTrue="1" operator="lessThan">
      <formula>0</formula>
    </cfRule>
    <cfRule type="cellIs" dxfId="20" priority="22" stopIfTrue="1" operator="lessThan">
      <formula>0</formula>
    </cfRule>
  </conditionalFormatting>
  <conditionalFormatting sqref="R12:V15">
    <cfRule type="cellIs" dxfId="19" priority="17" stopIfTrue="1" operator="lessThan">
      <formula>0</formula>
    </cfRule>
    <cfRule type="cellIs" dxfId="18" priority="21" stopIfTrue="1" operator="lessThan">
      <formula>0</formula>
    </cfRule>
  </conditionalFormatting>
  <conditionalFormatting sqref="R17:V23">
    <cfRule type="cellIs" dxfId="17" priority="16" stopIfTrue="1" operator="lessThan">
      <formula>0</formula>
    </cfRule>
    <cfRule type="cellIs" dxfId="16" priority="20" stopIfTrue="1" operator="lessThan">
      <formula>0</formula>
    </cfRule>
  </conditionalFormatting>
  <conditionalFormatting sqref="R25:V28">
    <cfRule type="cellIs" dxfId="15" priority="15" stopIfTrue="1" operator="lessThan">
      <formula>0</formula>
    </cfRule>
    <cfRule type="cellIs" dxfId="14" priority="19" stopIfTrue="1" operator="lessThan">
      <formula>0</formula>
    </cfRule>
  </conditionalFormatting>
  <conditionalFormatting sqref="W6:AA10">
    <cfRule type="cellIs" dxfId="13" priority="10" stopIfTrue="1" operator="lessThan">
      <formula>0</formula>
    </cfRule>
    <cfRule type="cellIs" dxfId="12" priority="14" stopIfTrue="1" operator="lessThan">
      <formula>0</formula>
    </cfRule>
  </conditionalFormatting>
  <conditionalFormatting sqref="W12:AA15">
    <cfRule type="cellIs" dxfId="11" priority="9" stopIfTrue="1" operator="lessThan">
      <formula>0</formula>
    </cfRule>
    <cfRule type="cellIs" dxfId="10" priority="13" stopIfTrue="1" operator="lessThan">
      <formula>0</formula>
    </cfRule>
  </conditionalFormatting>
  <conditionalFormatting sqref="W17:AA23">
    <cfRule type="cellIs" dxfId="9" priority="8" stopIfTrue="1" operator="lessThan">
      <formula>0</formula>
    </cfRule>
    <cfRule type="cellIs" dxfId="8" priority="12" stopIfTrue="1" operator="lessThan">
      <formula>0</formula>
    </cfRule>
  </conditionalFormatting>
  <conditionalFormatting sqref="W25:AA28">
    <cfRule type="cellIs" dxfId="7" priority="7" stopIfTrue="1" operator="lessThan">
      <formula>0</formula>
    </cfRule>
    <cfRule type="cellIs" dxfId="6" priority="11" stopIfTrue="1" operator="lessThan">
      <formula>0</formula>
    </cfRule>
  </conditionalFormatting>
  <conditionalFormatting sqref="M6">
    <cfRule type="cellIs" dxfId="5" priority="5" stopIfTrue="1" operator="lessThan">
      <formula>0</formula>
    </cfRule>
    <cfRule type="cellIs" dxfId="4" priority="6" stopIfTrue="1" operator="lessThan">
      <formula>0</formula>
    </cfRule>
  </conditionalFormatting>
  <conditionalFormatting sqref="C32:D32">
    <cfRule type="cellIs" dxfId="3" priority="3" stopIfTrue="1" operator="lessThan">
      <formula>0</formula>
    </cfRule>
    <cfRule type="cellIs" dxfId="2" priority="4" stopIfTrue="1" operator="lessThan">
      <formula>0</formula>
    </cfRule>
  </conditionalFormatting>
  <conditionalFormatting sqref="M17">
    <cfRule type="cellIs" dxfId="1" priority="1" stopIfTrue="1" operator="lessThan">
      <formula>0</formula>
    </cfRule>
    <cfRule type="cellIs" dxfId="0" priority="2" stopIfTrue="1" operator="lessThan">
      <formula>0</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Sections I-III. Company Data</vt:lpstr>
      <vt:lpstr>Statewide Data</vt:lpstr>
      <vt:lpstr>Area 1 Data</vt:lpstr>
      <vt:lpstr>Area 2 Data</vt:lpstr>
      <vt:lpstr>Area 3 Data</vt:lpstr>
      <vt:lpstr>Area 4 Data</vt:lpstr>
      <vt:lpstr>Allocation Method</vt:lpstr>
      <vt:lpstr>Comments</vt:lpstr>
      <vt:lpstr>Allocation Summary</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2019-05-23T14:29:04Z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