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harepoint.state.me.us/sites/dhhsconnect/Commissioner/Audit/Confidential/Templates/MaineCare Templates/"/>
    </mc:Choice>
  </mc:AlternateContent>
  <xr:revisionPtr revIDLastSave="0" documentId="13_ncr:1_{C6DCE399-B19F-4594-AC63-9CE6F68654DB}" xr6:coauthVersionLast="45" xr6:coauthVersionMax="45" xr10:uidLastSave="{00000000-0000-0000-0000-000000000000}"/>
  <bookViews>
    <workbookView xWindow="20370" yWindow="-120" windowWidth="29040" windowHeight="15840" tabRatio="956" xr2:uid="{00000000-000D-0000-FFFF-FFFF00000000}"/>
  </bookViews>
  <sheets>
    <sheet name="GeneralInfo" sheetId="52" r:id="rId1"/>
    <sheet name="Attestation" sheetId="54" r:id="rId2"/>
    <sheet name="RCF A&amp;M Allowance" sheetId="62" state="hidden" r:id="rId3"/>
    <sheet name="BedProration" sheetId="56" state="hidden" r:id="rId4"/>
    <sheet name="ErrorReport" sheetId="57" r:id="rId5"/>
    <sheet name="sch a" sheetId="44" r:id="rId6"/>
    <sheet name="sch a-1" sheetId="49" r:id="rId7"/>
    <sheet name="sch b" sheetId="63" r:id="rId8"/>
    <sheet name="sch c" sheetId="61" r:id="rId9"/>
    <sheet name="sch e" sheetId="58" r:id="rId10"/>
    <sheet name="sch f" sheetId="10" r:id="rId11"/>
    <sheet name="sch g" sheetId="11" r:id="rId12"/>
    <sheet name="sch h" sheetId="15" r:id="rId13"/>
    <sheet name="sch i" sheetId="14" r:id="rId14"/>
    <sheet name="sch j" sheetId="16" r:id="rId15"/>
    <sheet name="sch k" sheetId="59" r:id="rId16"/>
    <sheet name="sch L-R&amp;B" sheetId="30" r:id="rId17"/>
    <sheet name="sch L-PNMI" sheetId="50" r:id="rId18"/>
    <sheet name="sch L-PCS" sheetId="55" r:id="rId19"/>
    <sheet name="sch ff" sheetId="64" r:id="rId20"/>
  </sheets>
  <definedNames>
    <definedName name="wrn.Home._.Office._.Cost._.Allocation." localSheetId="7" hidden="1">{#N/A,#N/A,FALSE,"Salary";#N/A,#N/A,FALSE,"Salary Detail";#N/A,#N/A,FALSE,"HrsTotal";#N/A,#N/A,FALSE,"ExpSum";#N/A,#N/A,FALSE,"adj";#N/A,#N/A,FALSE,"AllocationMgmtFac";#N/A,#N/A,FALSE,"Birch";#N/A,#N/A,FALSE,"Cedar";#N/A,#N/A,FALSE,"Harbor";#N/A,#N/A,FALSE,"Mswd";#N/A,#N/A,FALSE,"Oak";#N/A,#N/A,FALSE,"Orono";#N/A,#N/A,FALSE,"Pine";#N/A,#N/A,FALSE,"RR";#N/A,#N/A,FALSE,"SR";#N/A,#N/A,FALSE,"SW";#N/A,#N/A,FALSE,"SB";#N/A,#N/A,FALSE,"WG";#N/A,#N/A,FALSE,"CM";#N/A,#N/A,FALSE,"RB"}</definedName>
    <definedName name="wrn.Home._.Office._.Cost._.Allocation." localSheetId="8" hidden="1">{#N/A,#N/A,FALSE,"Salary";#N/A,#N/A,FALSE,"Salary Detail";#N/A,#N/A,FALSE,"HrsTotal";#N/A,#N/A,FALSE,"ExpSum";#N/A,#N/A,FALSE,"adj";#N/A,#N/A,FALSE,"AllocationMgmtFac";#N/A,#N/A,FALSE,"Birch";#N/A,#N/A,FALSE,"Cedar";#N/A,#N/A,FALSE,"Harbor";#N/A,#N/A,FALSE,"Mswd";#N/A,#N/A,FALSE,"Oak";#N/A,#N/A,FALSE,"Orono";#N/A,#N/A,FALSE,"Pine";#N/A,#N/A,FALSE,"RR";#N/A,#N/A,FALSE,"SR";#N/A,#N/A,FALSE,"SW";#N/A,#N/A,FALSE,"SB";#N/A,#N/A,FALSE,"WG";#N/A,#N/A,FALSE,"CM";#N/A,#N/A,FALSE,"RB"}</definedName>
    <definedName name="wrn.Home._.Office._.Cost._.Allocation." localSheetId="19" hidden="1">{#N/A,#N/A,FALSE,"Salary";#N/A,#N/A,FALSE,"Salary Detail";#N/A,#N/A,FALSE,"HrsTotal";#N/A,#N/A,FALSE,"ExpSum";#N/A,#N/A,FALSE,"adj";#N/A,#N/A,FALSE,"AllocationMgmtFac";#N/A,#N/A,FALSE,"Birch";#N/A,#N/A,FALSE,"Cedar";#N/A,#N/A,FALSE,"Harbor";#N/A,#N/A,FALSE,"Mswd";#N/A,#N/A,FALSE,"Oak";#N/A,#N/A,FALSE,"Orono";#N/A,#N/A,FALSE,"Pine";#N/A,#N/A,FALSE,"RR";#N/A,#N/A,FALSE,"SR";#N/A,#N/A,FALSE,"SW";#N/A,#N/A,FALSE,"SB";#N/A,#N/A,FALSE,"WG";#N/A,#N/A,FALSE,"CM";#N/A,#N/A,FALSE,"RB"}</definedName>
    <definedName name="wrn.Home._.Office._.Cost._.Allocation." hidden="1">{#N/A,#N/A,FALSE,"Salary";#N/A,#N/A,FALSE,"Salary Detail";#N/A,#N/A,FALSE,"HrsTotal";#N/A,#N/A,FALSE,"ExpSum";#N/A,#N/A,FALSE,"adj";#N/A,#N/A,FALSE,"AllocationMgmtFac";#N/A,#N/A,FALSE,"Birch";#N/A,#N/A,FALSE,"Cedar";#N/A,#N/A,FALSE,"Harbor";#N/A,#N/A,FALSE,"Mswd";#N/A,#N/A,FALSE,"Oak";#N/A,#N/A,FALSE,"Orono";#N/A,#N/A,FALSE,"Pine";#N/A,#N/A,FALSE,"RR";#N/A,#N/A,FALSE,"SR";#N/A,#N/A,FALSE,"SW";#N/A,#N/A,FALSE,"SB";#N/A,#N/A,FALSE,"WG";#N/A,#N/A,FALSE,"CM";#N/A,#N/A,FALSE,"RB"}</definedName>
    <definedName name="wrn.Insurance._.Schedules." localSheetId="7" hidden="1">{"Total",#N/A,FALSE,"Sheet1";"Property",#N/A,FALSE,"Sheet1";"auto",#N/A,FALSE,"Sheet1";"gen liab",#N/A,FALSE,"Sheet1";"prof liab",#N/A,FALSE,"Sheet1";"Prior Year",#N/A,FALSE,"Sheet1"}</definedName>
    <definedName name="wrn.Insurance._.Schedules." localSheetId="8" hidden="1">{"Total",#N/A,FALSE,"Sheet1";"Property",#N/A,FALSE,"Sheet1";"auto",#N/A,FALSE,"Sheet1";"gen liab",#N/A,FALSE,"Sheet1";"prof liab",#N/A,FALSE,"Sheet1";"Prior Year",#N/A,FALSE,"Sheet1"}</definedName>
    <definedName name="wrn.Insurance._.Schedules." localSheetId="19" hidden="1">{"Total",#N/A,FALSE,"Sheet1";"Property",#N/A,FALSE,"Sheet1";"auto",#N/A,FALSE,"Sheet1";"gen liab",#N/A,FALSE,"Sheet1";"prof liab",#N/A,FALSE,"Sheet1";"Prior Year",#N/A,FALSE,"Sheet1"}</definedName>
    <definedName name="wrn.Insurance._.Schedules." hidden="1">{"Total",#N/A,FALSE,"Sheet1";"Property",#N/A,FALSE,"Sheet1";"auto",#N/A,FALSE,"Sheet1";"gen liab",#N/A,FALSE,"Sheet1";"prof liab",#N/A,FALSE,"Sheet1";"Prior Year",#N/A,FALSE,"Sheet1"}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1" i="54" l="1"/>
  <c r="A24" i="54" l="1"/>
  <c r="A23" i="54"/>
  <c r="A22" i="54"/>
  <c r="A20" i="54"/>
  <c r="A5" i="64" l="1"/>
  <c r="A3" i="64"/>
  <c r="H1" i="64"/>
  <c r="G31" i="14" l="1"/>
  <c r="F31" i="14"/>
  <c r="D31" i="14"/>
  <c r="C31" i="14"/>
  <c r="J25" i="50" l="1"/>
  <c r="J31" i="16"/>
  <c r="J24" i="16"/>
  <c r="J19" i="16"/>
  <c r="J32" i="16" s="1"/>
  <c r="H35" i="14"/>
  <c r="H27" i="14"/>
  <c r="H28" i="14"/>
  <c r="H29" i="14"/>
  <c r="H30" i="14"/>
  <c r="H26" i="14"/>
  <c r="H22" i="14"/>
  <c r="H23" i="14"/>
  <c r="H21" i="14"/>
  <c r="H13" i="14"/>
  <c r="H14" i="14"/>
  <c r="H15" i="14"/>
  <c r="H16" i="14"/>
  <c r="H17" i="14"/>
  <c r="H18" i="14"/>
  <c r="H12" i="14"/>
  <c r="G24" i="14"/>
  <c r="F24" i="14"/>
  <c r="G19" i="14"/>
  <c r="F19" i="14"/>
  <c r="F32" i="14" s="1"/>
  <c r="E35" i="14"/>
  <c r="E27" i="14"/>
  <c r="E28" i="14"/>
  <c r="E29" i="14"/>
  <c r="E30" i="14"/>
  <c r="E26" i="14"/>
  <c r="E22" i="14"/>
  <c r="E23" i="14"/>
  <c r="E21" i="14"/>
  <c r="E13" i="14"/>
  <c r="E14" i="14"/>
  <c r="E15" i="14"/>
  <c r="E16" i="14"/>
  <c r="E17" i="14"/>
  <c r="E18" i="14"/>
  <c r="E12" i="14"/>
  <c r="D24" i="14"/>
  <c r="C24" i="14"/>
  <c r="D19" i="14"/>
  <c r="C19" i="14"/>
  <c r="C32" i="14" s="1"/>
  <c r="D32" i="14" l="1"/>
  <c r="G32" i="14"/>
  <c r="E31" i="14"/>
  <c r="H31" i="14"/>
  <c r="H24" i="61"/>
  <c r="F24" i="61"/>
  <c r="D24" i="61"/>
  <c r="B25" i="61"/>
  <c r="B24" i="61"/>
  <c r="B23" i="61"/>
  <c r="A20" i="61"/>
  <c r="B20" i="61"/>
  <c r="A18" i="61"/>
  <c r="B18" i="61"/>
  <c r="A6" i="63" l="1"/>
  <c r="A5" i="49"/>
  <c r="A3" i="63"/>
  <c r="A3" i="49"/>
  <c r="K1" i="63" l="1"/>
  <c r="H19" i="55" l="1"/>
  <c r="H20" i="55" s="1"/>
  <c r="H21" i="55" s="1"/>
  <c r="H22" i="55" s="1"/>
  <c r="H23" i="55" s="1"/>
  <c r="H13" i="55"/>
  <c r="H14" i="55" s="1"/>
  <c r="H15" i="55" s="1"/>
  <c r="H16" i="55" s="1"/>
  <c r="H17" i="55" s="1"/>
  <c r="H19" i="50"/>
  <c r="H20" i="50" s="1"/>
  <c r="H21" i="50" s="1"/>
  <c r="H22" i="50" s="1"/>
  <c r="H23" i="50" s="1"/>
  <c r="H13" i="50"/>
  <c r="H14" i="50" s="1"/>
  <c r="H15" i="50" s="1"/>
  <c r="H16" i="50" s="1"/>
  <c r="H17" i="50" s="1"/>
  <c r="H18" i="30"/>
  <c r="H19" i="30" s="1"/>
  <c r="H20" i="30" s="1"/>
  <c r="H21" i="30" s="1"/>
  <c r="H22" i="30" s="1"/>
  <c r="H12" i="30"/>
  <c r="H13" i="30" s="1"/>
  <c r="H14" i="30" s="1"/>
  <c r="H15" i="30" s="1"/>
  <c r="H16" i="30" s="1"/>
  <c r="I45" i="63" l="1"/>
  <c r="I44" i="63"/>
  <c r="E36" i="63"/>
  <c r="I36" i="63" s="1"/>
  <c r="C36" i="63"/>
  <c r="E35" i="63"/>
  <c r="I35" i="63" s="1"/>
  <c r="C35" i="63"/>
  <c r="E34" i="63"/>
  <c r="I34" i="63" s="1"/>
  <c r="C34" i="63"/>
  <c r="E26" i="63"/>
  <c r="I26" i="63" s="1"/>
  <c r="C26" i="63"/>
  <c r="E25" i="63"/>
  <c r="I25" i="63" s="1"/>
  <c r="C25" i="63"/>
  <c r="E24" i="63"/>
  <c r="I24" i="63" s="1"/>
  <c r="C24" i="63"/>
  <c r="E16" i="63"/>
  <c r="I15" i="63"/>
  <c r="I14" i="63"/>
  <c r="I13" i="63"/>
  <c r="I46" i="63" l="1"/>
  <c r="K46" i="63" s="1"/>
  <c r="I16" i="63"/>
  <c r="K16" i="63" s="1"/>
  <c r="K45" i="63"/>
  <c r="I27" i="63"/>
  <c r="K27" i="63" s="1"/>
  <c r="E37" i="63"/>
  <c r="E27" i="63"/>
  <c r="A5" i="59" l="1"/>
  <c r="A3" i="59"/>
  <c r="N1" i="59"/>
  <c r="C1" i="49" l="1"/>
  <c r="A5" i="61"/>
  <c r="A3" i="61"/>
  <c r="H1" i="61"/>
  <c r="D12" i="30" l="1"/>
  <c r="D13" i="30" s="1"/>
  <c r="D14" i="30" s="1"/>
  <c r="D15" i="30" s="1"/>
  <c r="D16" i="30" s="1"/>
  <c r="D17" i="30" s="1"/>
  <c r="D18" i="30" s="1"/>
  <c r="D19" i="30" s="1"/>
  <c r="D20" i="30" s="1"/>
  <c r="D21" i="30" s="1"/>
  <c r="D22" i="30" s="1"/>
  <c r="L31" i="16"/>
  <c r="D31" i="16"/>
  <c r="E31" i="16"/>
  <c r="F31" i="16"/>
  <c r="G31" i="16"/>
  <c r="H31" i="16"/>
  <c r="C31" i="16"/>
  <c r="L24" i="16"/>
  <c r="D24" i="16"/>
  <c r="E24" i="16"/>
  <c r="F24" i="16"/>
  <c r="G24" i="16"/>
  <c r="H24" i="16"/>
  <c r="C24" i="16"/>
  <c r="L19" i="16"/>
  <c r="B30" i="16"/>
  <c r="B29" i="16"/>
  <c r="C19" i="16"/>
  <c r="H19" i="16"/>
  <c r="I18" i="16"/>
  <c r="K18" i="16" s="1"/>
  <c r="G19" i="16"/>
  <c r="F19" i="16"/>
  <c r="E19" i="16"/>
  <c r="D19" i="16"/>
  <c r="I35" i="14"/>
  <c r="H24" i="14"/>
  <c r="E24" i="14"/>
  <c r="A6" i="58"/>
  <c r="A118" i="58" s="1"/>
  <c r="A4" i="58"/>
  <c r="A116" i="58" s="1"/>
  <c r="G1" i="58"/>
  <c r="G113" i="58" s="1"/>
  <c r="D129" i="58"/>
  <c r="G128" i="58"/>
  <c r="G127" i="58"/>
  <c r="G126" i="58"/>
  <c r="G125" i="58"/>
  <c r="F111" i="58"/>
  <c r="D111" i="58"/>
  <c r="G110" i="58"/>
  <c r="G109" i="58"/>
  <c r="G108" i="58"/>
  <c r="G107" i="58"/>
  <c r="G106" i="58"/>
  <c r="G105" i="58"/>
  <c r="G104" i="58"/>
  <c r="G103" i="58"/>
  <c r="G102" i="58"/>
  <c r="G101" i="58"/>
  <c r="G100" i="58"/>
  <c r="G99" i="58"/>
  <c r="G98" i="58"/>
  <c r="G97" i="58"/>
  <c r="G96" i="58"/>
  <c r="F92" i="58"/>
  <c r="D92" i="58"/>
  <c r="G91" i="58"/>
  <c r="G90" i="58"/>
  <c r="G89" i="58"/>
  <c r="G88" i="58"/>
  <c r="G87" i="58"/>
  <c r="G86" i="58"/>
  <c r="G85" i="58"/>
  <c r="G84" i="58"/>
  <c r="G83" i="58"/>
  <c r="G82" i="58"/>
  <c r="G81" i="58"/>
  <c r="G80" i="58"/>
  <c r="G79" i="58"/>
  <c r="G78" i="58"/>
  <c r="G77" i="58"/>
  <c r="G76" i="58"/>
  <c r="G75" i="58"/>
  <c r="G74" i="58"/>
  <c r="G73" i="58"/>
  <c r="G72" i="58"/>
  <c r="F60" i="58"/>
  <c r="D60" i="58"/>
  <c r="G59" i="58"/>
  <c r="G58" i="58"/>
  <c r="G57" i="58"/>
  <c r="G56" i="58"/>
  <c r="G55" i="58"/>
  <c r="G54" i="58"/>
  <c r="G53" i="58"/>
  <c r="G52" i="58"/>
  <c r="G51" i="58"/>
  <c r="G50" i="58"/>
  <c r="G49" i="58"/>
  <c r="G48" i="58"/>
  <c r="F45" i="58"/>
  <c r="F93" i="58" s="1"/>
  <c r="D45" i="58"/>
  <c r="G44" i="58"/>
  <c r="G43" i="58"/>
  <c r="G42" i="58"/>
  <c r="G41" i="58"/>
  <c r="G40" i="58"/>
  <c r="G39" i="58"/>
  <c r="G38" i="58"/>
  <c r="G37" i="58"/>
  <c r="G36" i="58"/>
  <c r="F32" i="58"/>
  <c r="D32" i="58"/>
  <c r="G31" i="58"/>
  <c r="G30" i="58"/>
  <c r="G29" i="58"/>
  <c r="G28" i="58"/>
  <c r="G27" i="58"/>
  <c r="G26" i="58"/>
  <c r="G25" i="58"/>
  <c r="F22" i="58"/>
  <c r="D22" i="58"/>
  <c r="G21" i="58"/>
  <c r="K17" i="63" s="1"/>
  <c r="G20" i="58"/>
  <c r="G19" i="58"/>
  <c r="G18" i="58"/>
  <c r="G17" i="58"/>
  <c r="G16" i="58"/>
  <c r="G15" i="58"/>
  <c r="G14" i="58"/>
  <c r="G13" i="58"/>
  <c r="G12" i="58"/>
  <c r="D4" i="56"/>
  <c r="H32" i="16" l="1"/>
  <c r="H33" i="14" s="1"/>
  <c r="L32" i="16"/>
  <c r="C32" i="16"/>
  <c r="D32" i="16"/>
  <c r="I24" i="16"/>
  <c r="K18" i="63"/>
  <c r="I38" i="63" s="1"/>
  <c r="I39" i="63" s="1"/>
  <c r="K19" i="63"/>
  <c r="E32" i="16"/>
  <c r="G32" i="16"/>
  <c r="F32" i="16"/>
  <c r="A64" i="58"/>
  <c r="A66" i="58"/>
  <c r="G45" i="58"/>
  <c r="D93" i="58"/>
  <c r="D131" i="58" s="1"/>
  <c r="D135" i="58" s="1"/>
  <c r="G32" i="58"/>
  <c r="K21" i="63" s="1"/>
  <c r="K28" i="63" s="1"/>
  <c r="C11" i="49" s="1"/>
  <c r="G111" i="58"/>
  <c r="C11" i="44" s="1"/>
  <c r="G61" i="58"/>
  <c r="G60" i="58"/>
  <c r="G92" i="58"/>
  <c r="G22" i="58"/>
  <c r="K8" i="63" s="1"/>
  <c r="N23" i="55"/>
  <c r="N22" i="55"/>
  <c r="N21" i="55"/>
  <c r="N20" i="55"/>
  <c r="N19" i="55"/>
  <c r="N18" i="55"/>
  <c r="N17" i="55"/>
  <c r="N16" i="55"/>
  <c r="N15" i="55"/>
  <c r="N14" i="55"/>
  <c r="N13" i="55"/>
  <c r="N12" i="55"/>
  <c r="N24" i="55" s="1"/>
  <c r="L24" i="55"/>
  <c r="J24" i="55"/>
  <c r="C17" i="49" s="1"/>
  <c r="F24" i="55"/>
  <c r="N13" i="50"/>
  <c r="N14" i="50"/>
  <c r="N15" i="50"/>
  <c r="N16" i="50"/>
  <c r="N17" i="50"/>
  <c r="N18" i="50"/>
  <c r="N19" i="50"/>
  <c r="N20" i="50"/>
  <c r="N21" i="50"/>
  <c r="N22" i="50"/>
  <c r="N23" i="50"/>
  <c r="N12" i="50"/>
  <c r="L25" i="50"/>
  <c r="F25" i="50"/>
  <c r="C15" i="49" s="1"/>
  <c r="T12" i="30"/>
  <c r="T13" i="30"/>
  <c r="T14" i="30"/>
  <c r="T15" i="30"/>
  <c r="T16" i="30"/>
  <c r="T17" i="30"/>
  <c r="T18" i="30"/>
  <c r="T19" i="30"/>
  <c r="T20" i="30"/>
  <c r="T21" i="30"/>
  <c r="T22" i="30"/>
  <c r="T11" i="30"/>
  <c r="R23" i="30"/>
  <c r="P23" i="30"/>
  <c r="N22" i="30"/>
  <c r="N21" i="30"/>
  <c r="N20" i="30"/>
  <c r="N19" i="30"/>
  <c r="N18" i="30"/>
  <c r="N17" i="30"/>
  <c r="N16" i="30"/>
  <c r="N15" i="30"/>
  <c r="N14" i="30"/>
  <c r="N13" i="30"/>
  <c r="N12" i="30"/>
  <c r="N11" i="30"/>
  <c r="L23" i="30"/>
  <c r="J23" i="30"/>
  <c r="F23" i="30"/>
  <c r="D23" i="50"/>
  <c r="D23" i="55" s="1"/>
  <c r="D22" i="50"/>
  <c r="D22" i="55" s="1"/>
  <c r="D21" i="50"/>
  <c r="D21" i="55" s="1"/>
  <c r="D20" i="50"/>
  <c r="D20" i="55" s="1"/>
  <c r="D19" i="50"/>
  <c r="D19" i="55" s="1"/>
  <c r="D18" i="50"/>
  <c r="D18" i="55" s="1"/>
  <c r="D17" i="50"/>
  <c r="D17" i="55" s="1"/>
  <c r="D16" i="50"/>
  <c r="D16" i="55" s="1"/>
  <c r="D15" i="50"/>
  <c r="D15" i="55" s="1"/>
  <c r="D14" i="50"/>
  <c r="D14" i="55" s="1"/>
  <c r="D13" i="50"/>
  <c r="D13" i="55" s="1"/>
  <c r="D12" i="50"/>
  <c r="D12" i="55" s="1"/>
  <c r="T23" i="30" l="1"/>
  <c r="N25" i="50"/>
  <c r="C13" i="49" s="1"/>
  <c r="C21" i="44"/>
  <c r="K9" i="63"/>
  <c r="I31" i="63" s="1"/>
  <c r="G93" i="58"/>
  <c r="K29" i="63" s="1"/>
  <c r="C19" i="44"/>
  <c r="C17" i="44"/>
  <c r="K10" i="63" l="1"/>
  <c r="K20" i="63" s="1"/>
  <c r="K40" i="63" s="1"/>
  <c r="K41" i="63" s="1"/>
  <c r="K47" i="63" s="1"/>
  <c r="C10" i="44" s="1"/>
  <c r="C10" i="49"/>
  <c r="C12" i="49" s="1"/>
  <c r="C14" i="49" s="1"/>
  <c r="C16" i="49" s="1"/>
  <c r="C18" i="49" s="1"/>
  <c r="A2" i="57"/>
  <c r="A1" i="57"/>
  <c r="E57" i="10"/>
  <c r="A5" i="55" l="1"/>
  <c r="A5" i="50"/>
  <c r="A5" i="30"/>
  <c r="A5" i="44"/>
  <c r="A6" i="16"/>
  <c r="A5" i="15"/>
  <c r="A6" i="14"/>
  <c r="A5" i="11"/>
  <c r="A5" i="10"/>
  <c r="A3" i="55" l="1"/>
  <c r="A3" i="50"/>
  <c r="A3" i="30"/>
  <c r="A3" i="44"/>
  <c r="A3" i="16"/>
  <c r="A3" i="15"/>
  <c r="A3" i="14"/>
  <c r="A3" i="11"/>
  <c r="A3" i="10"/>
  <c r="D5" i="56" l="1"/>
  <c r="D6" i="56"/>
  <c r="D7" i="56"/>
  <c r="D8" i="56"/>
  <c r="B5" i="56"/>
  <c r="B6" i="56"/>
  <c r="B7" i="56"/>
  <c r="B8" i="56"/>
  <c r="B4" i="56"/>
  <c r="B9" i="56" l="1"/>
  <c r="C4" i="56" s="1"/>
  <c r="N1" i="55"/>
  <c r="N1" i="50"/>
  <c r="T1" i="30"/>
  <c r="E1" i="44"/>
  <c r="L1" i="16"/>
  <c r="J1" i="15"/>
  <c r="I1" i="14"/>
  <c r="K1" i="11"/>
  <c r="E1" i="10"/>
  <c r="C7" i="56" l="1"/>
  <c r="C8" i="56"/>
  <c r="C5" i="56"/>
  <c r="C6" i="56"/>
  <c r="D9" i="56" l="1"/>
  <c r="D25" i="61" s="1"/>
  <c r="C9" i="56"/>
  <c r="D16" i="54"/>
  <c r="D15" i="54"/>
  <c r="D28" i="61" l="1"/>
  <c r="F25" i="61" s="1"/>
  <c r="D7" i="61"/>
  <c r="H9" i="61" s="1"/>
  <c r="C15" i="44"/>
  <c r="C16" i="44" s="1"/>
  <c r="E11" i="44" s="1"/>
  <c r="D9" i="61" l="1"/>
  <c r="D11" i="61" s="1"/>
  <c r="F11" i="61"/>
  <c r="F27" i="61"/>
  <c r="F26" i="61"/>
  <c r="F28" i="61" s="1"/>
  <c r="E10" i="44"/>
  <c r="H11" i="61" l="1"/>
  <c r="H15" i="61" s="1"/>
  <c r="H18" i="61" s="1"/>
  <c r="H27" i="61"/>
  <c r="H26" i="61"/>
  <c r="H25" i="61"/>
  <c r="I31" i="16"/>
  <c r="I30" i="16"/>
  <c r="K30" i="16" s="1"/>
  <c r="I29" i="16"/>
  <c r="K29" i="16" s="1"/>
  <c r="I28" i="16"/>
  <c r="K28" i="16" s="1"/>
  <c r="I27" i="16"/>
  <c r="K27" i="16" s="1"/>
  <c r="I26" i="16"/>
  <c r="K26" i="16" s="1"/>
  <c r="I23" i="16"/>
  <c r="K23" i="16" s="1"/>
  <c r="I22" i="16"/>
  <c r="K22" i="16" s="1"/>
  <c r="I21" i="16"/>
  <c r="K21" i="16" s="1"/>
  <c r="K31" i="16" l="1"/>
  <c r="K24" i="16"/>
  <c r="H28" i="61"/>
  <c r="H20" i="61"/>
  <c r="I17" i="16"/>
  <c r="K17" i="16" s="1"/>
  <c r="I16" i="16"/>
  <c r="K16" i="16" s="1"/>
  <c r="I15" i="16"/>
  <c r="K15" i="16" s="1"/>
  <c r="I14" i="16"/>
  <c r="K14" i="16" s="1"/>
  <c r="I13" i="16"/>
  <c r="K13" i="16" s="1"/>
  <c r="I12" i="16"/>
  <c r="K12" i="16" s="1"/>
  <c r="J25" i="15"/>
  <c r="I17" i="15"/>
  <c r="H17" i="15"/>
  <c r="G17" i="15"/>
  <c r="F17" i="15"/>
  <c r="E17" i="15"/>
  <c r="D17" i="15"/>
  <c r="J16" i="15"/>
  <c r="J15" i="15"/>
  <c r="J14" i="15"/>
  <c r="J13" i="15"/>
  <c r="J12" i="15"/>
  <c r="J11" i="15"/>
  <c r="C17" i="15"/>
  <c r="D18" i="15" s="1"/>
  <c r="I30" i="14"/>
  <c r="I29" i="14"/>
  <c r="I28" i="14"/>
  <c r="I27" i="14"/>
  <c r="I26" i="14"/>
  <c r="I23" i="14"/>
  <c r="I22" i="14"/>
  <c r="I21" i="14"/>
  <c r="I18" i="14"/>
  <c r="I17" i="14"/>
  <c r="I16" i="14"/>
  <c r="I15" i="14"/>
  <c r="I14" i="14"/>
  <c r="I13" i="14"/>
  <c r="I12" i="14"/>
  <c r="H19" i="14"/>
  <c r="H32" i="14" s="1"/>
  <c r="E19" i="14"/>
  <c r="E32" i="14" s="1"/>
  <c r="K19" i="16" l="1"/>
  <c r="K32" i="16" s="1"/>
  <c r="J17" i="15"/>
  <c r="J24" i="15" s="1"/>
  <c r="C12" i="44"/>
  <c r="E12" i="44" s="1"/>
  <c r="E13" i="44" s="1"/>
  <c r="G124" i="58"/>
  <c r="D24" i="15"/>
  <c r="J26" i="15"/>
  <c r="H34" i="14"/>
  <c r="I19" i="16"/>
  <c r="I32" i="16" s="1"/>
  <c r="F124" i="58" l="1"/>
  <c r="F129" i="58" s="1"/>
  <c r="F131" i="58" s="1"/>
  <c r="C5" i="57" s="1"/>
  <c r="G129" i="58"/>
  <c r="G131" i="58" s="1"/>
  <c r="D25" i="15"/>
  <c r="D26" i="15" s="1"/>
  <c r="C13" i="44" l="1"/>
  <c r="C18" i="44"/>
  <c r="C20" i="44" l="1"/>
  <c r="C22" i="44" s="1"/>
</calcChain>
</file>

<file path=xl/sharedStrings.xml><?xml version="1.0" encoding="utf-8"?>
<sst xmlns="http://schemas.openxmlformats.org/spreadsheetml/2006/main" count="910" uniqueCount="574">
  <si>
    <t>Base of Allowance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</si>
  <si>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</si>
  <si>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</si>
  <si>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</si>
  <si>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</si>
  <si>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</si>
  <si>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</si>
  <si>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</si>
  <si>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</si>
  <si>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</si>
  <si>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</si>
  <si>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</si>
  <si>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</si>
  <si>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SCHEDULE K</t>
  </si>
  <si>
    <t>Worked</t>
  </si>
  <si>
    <t>DIRECT CARE:</t>
  </si>
  <si>
    <t xml:space="preserve">     Total Direct</t>
  </si>
  <si>
    <t>Activities</t>
  </si>
  <si>
    <t>Social Service</t>
  </si>
  <si>
    <t>RECONCILIATION OF PAYROLL WAGES AND TAXES</t>
  </si>
  <si>
    <t>Wages</t>
  </si>
  <si>
    <t>Employer's</t>
  </si>
  <si>
    <t>ACC'D P/R TAXES P/Y</t>
  </si>
  <si>
    <t>ACC'D P/R TAXES C/Y</t>
  </si>
  <si>
    <t>Taxes</t>
  </si>
  <si>
    <t>Health</t>
  </si>
  <si>
    <t>Insurance</t>
  </si>
  <si>
    <t>Dental</t>
  </si>
  <si>
    <t>Retirement</t>
  </si>
  <si>
    <t>Taxes &amp; Benefits</t>
  </si>
  <si>
    <t>Charges:</t>
  </si>
  <si>
    <t>Trial Balance Account:</t>
  </si>
  <si>
    <t>Square Ft.</t>
  </si>
  <si>
    <t>List the names of all persons living in the home who are not residents, and their reason for living in the facility:</t>
  </si>
  <si>
    <t>Identify any buildings on the grounds or areas within the facility that are not directly related to resident care:</t>
  </si>
  <si>
    <t>Accounting Firm</t>
  </si>
  <si>
    <t>Contributions</t>
  </si>
  <si>
    <t>Description of Adjustment</t>
  </si>
  <si>
    <t>Adjustment</t>
  </si>
  <si>
    <t>Number</t>
  </si>
  <si>
    <t>TOTAL ADJUSTMENTS</t>
  </si>
  <si>
    <t>Records</t>
  </si>
  <si>
    <t>Food</t>
  </si>
  <si>
    <t>Medical Supplies</t>
  </si>
  <si>
    <t>Depreciation - Land Improvements</t>
  </si>
  <si>
    <t>Interest on Long-Term Debt</t>
  </si>
  <si>
    <t>Electricity</t>
  </si>
  <si>
    <t>Telephone</t>
  </si>
  <si>
    <t>Office Supplies</t>
  </si>
  <si>
    <t>Postage</t>
  </si>
  <si>
    <t>Data Processing</t>
  </si>
  <si>
    <t>SCHEDULE E</t>
  </si>
  <si>
    <t>Hours</t>
  </si>
  <si>
    <t>Preparer's Signature</t>
  </si>
  <si>
    <t>Title</t>
  </si>
  <si>
    <t>Telephone Number</t>
  </si>
  <si>
    <t>Officer's / Administrator's Name (printed/typed)</t>
  </si>
  <si>
    <t>Officer's / Administrator's Signature</t>
  </si>
  <si>
    <t>Name:</t>
  </si>
  <si>
    <t>SCHEDULE C</t>
  </si>
  <si>
    <t>STATE OF MAINE</t>
  </si>
  <si>
    <t>(2)</t>
  </si>
  <si>
    <t>(3)</t>
  </si>
  <si>
    <t>(4)</t>
  </si>
  <si>
    <t>Number of Licensed Beds:</t>
  </si>
  <si>
    <t>(5)</t>
  </si>
  <si>
    <t>RCF</t>
  </si>
  <si>
    <t>Other</t>
  </si>
  <si>
    <t>Preparer's Name (printed/typed)</t>
  </si>
  <si>
    <t>Name of Accounting Firm:</t>
  </si>
  <si>
    <t>Date</t>
  </si>
  <si>
    <t>(1)</t>
  </si>
  <si>
    <t>(6)</t>
  </si>
  <si>
    <t>(7)</t>
  </si>
  <si>
    <t>(8)</t>
  </si>
  <si>
    <t>(9)</t>
  </si>
  <si>
    <t>(10)</t>
  </si>
  <si>
    <t>(11)</t>
  </si>
  <si>
    <t>(12)</t>
  </si>
  <si>
    <t>(13)</t>
  </si>
  <si>
    <t>Total</t>
  </si>
  <si>
    <t>=</t>
  </si>
  <si>
    <t>Rate</t>
  </si>
  <si>
    <t># of beds</t>
  </si>
  <si>
    <t>X</t>
  </si>
  <si>
    <t>Year</t>
  </si>
  <si>
    <t>SCHEDULE OF ALLOWABLE COSTS</t>
  </si>
  <si>
    <t>Account</t>
  </si>
  <si>
    <t>Expenses per</t>
  </si>
  <si>
    <t>Adj.</t>
  </si>
  <si>
    <t>Provider's</t>
  </si>
  <si>
    <t>Allowable</t>
  </si>
  <si>
    <t>#</t>
  </si>
  <si>
    <t>Costs</t>
  </si>
  <si>
    <t>Housekeeping</t>
  </si>
  <si>
    <t>Laundry</t>
  </si>
  <si>
    <t>Dietary</t>
  </si>
  <si>
    <t>Day</t>
  </si>
  <si>
    <t>Amount</t>
  </si>
  <si>
    <t>SCHEDULE J</t>
  </si>
  <si>
    <t>Days</t>
  </si>
  <si>
    <t>Payroll</t>
  </si>
  <si>
    <t>FICA</t>
  </si>
  <si>
    <t>FUTA</t>
  </si>
  <si>
    <t>Tax</t>
  </si>
  <si>
    <t>Quarter</t>
  </si>
  <si>
    <t>Per 941's</t>
  </si>
  <si>
    <t>Expense</t>
  </si>
  <si>
    <t>Totals</t>
  </si>
  <si>
    <t>3rd Party Disability</t>
  </si>
  <si>
    <t>ACC'D P/R P/Y</t>
  </si>
  <si>
    <t>ACC'D P/R C/Y</t>
  </si>
  <si>
    <t>ACC'D E/T P/Y</t>
  </si>
  <si>
    <t>ACC'D E/T C/Y</t>
  </si>
  <si>
    <t>Variance (explain)</t>
  </si>
  <si>
    <t>Month</t>
  </si>
  <si>
    <t>Adjustments</t>
  </si>
  <si>
    <t>Pharmacy Consultant</t>
  </si>
  <si>
    <t>Dietary Consultant</t>
  </si>
  <si>
    <t>PAYROLL DISTRIBUTION</t>
  </si>
  <si>
    <t>Cost:</t>
  </si>
  <si>
    <t>Taxable Wages</t>
  </si>
  <si>
    <t>Tax Exempt</t>
  </si>
  <si>
    <t>Tax Exempt Wages Paid</t>
  </si>
  <si>
    <t>SUTA</t>
  </si>
  <si>
    <t>Adjustment of Charges to Cost:</t>
  </si>
  <si>
    <t>All</t>
  </si>
  <si>
    <t>Non Reimbursable Costs</t>
  </si>
  <si>
    <t>Section I:</t>
  </si>
  <si>
    <t>Section II:</t>
  </si>
  <si>
    <t>Title:</t>
  </si>
  <si>
    <t>Authorized</t>
  </si>
  <si>
    <t>R&amp;B</t>
  </si>
  <si>
    <t>PNMI</t>
  </si>
  <si>
    <t>Received</t>
  </si>
  <si>
    <t>PAYROLL TAXES AND BENEFITS</t>
  </si>
  <si>
    <t>SALARIES &amp; WAGES</t>
  </si>
  <si>
    <t>Avg. Rate</t>
  </si>
  <si>
    <t>of Pay</t>
  </si>
  <si>
    <t>Total Payroll (sum of lines 7 to 13)</t>
  </si>
  <si>
    <t>Total Payroll Taxes (line 7 plus lines 12b &amp; 13b)</t>
  </si>
  <si>
    <t>Allowance</t>
  </si>
  <si>
    <t>Ceiling</t>
  </si>
  <si>
    <t>CERTIFICATION BY OFFICER OR ADMINISTRATOR OF PROVIDER:</t>
  </si>
  <si>
    <t>Amount per Bed</t>
  </si>
  <si>
    <t>Excess Amount</t>
  </si>
  <si>
    <t>Base Allowance</t>
  </si>
  <si>
    <t>PCS</t>
  </si>
  <si>
    <t>(c)</t>
  </si>
  <si>
    <t>Note: Cost to the related party must be supported by a supplemental schedule.</t>
  </si>
  <si>
    <t>Line #</t>
  </si>
  <si>
    <t>T/B Acct #</t>
  </si>
  <si>
    <t>Acct. Description</t>
  </si>
  <si>
    <t>Note:</t>
  </si>
  <si>
    <t>State R&amp;B</t>
  </si>
  <si>
    <t>Bed-Hold</t>
  </si>
  <si>
    <t>State PNMI</t>
  </si>
  <si>
    <t>State PCS</t>
  </si>
  <si>
    <t>Cost Per</t>
  </si>
  <si>
    <t>The Inflated Facility-Specific PNMI PCS Cost Cap from the Rate Letter:</t>
  </si>
  <si>
    <t>Occupied</t>
  </si>
  <si>
    <t>DEPARTMENT OF HEALTH AND HUMAN SERVICES</t>
  </si>
  <si>
    <t>PNMI Service Provider Tax</t>
  </si>
  <si>
    <t>Address:</t>
  </si>
  <si>
    <t>Total R&amp;B Reimbursement (line 6 times line 7)</t>
  </si>
  <si>
    <t>R&amp;B Amount Due the Provider / (State) (line 8 minus line 9)</t>
  </si>
  <si>
    <t>PNMI Days</t>
  </si>
  <si>
    <t>R&amp;B Days</t>
  </si>
  <si>
    <t>Effective Date</t>
  </si>
  <si>
    <t>R&amp;B Cost per Resident Day (line 4 divided by greater of lines 5(b) or (c))</t>
  </si>
  <si>
    <t>Number of R&amp;B Bed Days:</t>
  </si>
  <si>
    <t>(col. 1 &amp; 4)</t>
  </si>
  <si>
    <t>(col. 1,4&amp;7)</t>
  </si>
  <si>
    <t>PCS Days</t>
  </si>
  <si>
    <t>Total Allowable R&amp;B Costs (sum of lines 1 through 3)</t>
  </si>
  <si>
    <t>00/00/00</t>
  </si>
  <si>
    <t>TOTAL GENERAL &amp; ADMIN. COSTS</t>
  </si>
  <si>
    <t>TOTAL ADMIN. &amp; MGMT. COSTS</t>
  </si>
  <si>
    <t>Facility Name:</t>
  </si>
  <si>
    <t>Period Begin Date:</t>
  </si>
  <si>
    <t>Period End Date:</t>
  </si>
  <si>
    <t>County:</t>
  </si>
  <si>
    <t>Telephone #:</t>
  </si>
  <si>
    <t>Email Address:</t>
  </si>
  <si>
    <t>Billing Numbers (10 digit NPI+3 ID):</t>
  </si>
  <si>
    <t>Period: From</t>
  </si>
  <si>
    <t>Part I: Facility</t>
  </si>
  <si>
    <t>Part II: Ownership</t>
  </si>
  <si>
    <t>No. of Shares or % of Ownership:</t>
  </si>
  <si>
    <t>Zip Code:</t>
  </si>
  <si>
    <t>City:</t>
  </si>
  <si>
    <t>State:</t>
  </si>
  <si>
    <t>Corp/Central Office Name:</t>
  </si>
  <si>
    <t>Ownership Type:</t>
  </si>
  <si>
    <t>Period: To</t>
  </si>
  <si>
    <t>Part III: Accounting Services</t>
  </si>
  <si>
    <t>Address of Acc. Firm:</t>
  </si>
  <si>
    <t>Email:</t>
  </si>
  <si>
    <t>Part IV: Administrator(s)</t>
  </si>
  <si>
    <t>List of Administrators during the operating period:</t>
  </si>
  <si>
    <t>Name</t>
  </si>
  <si>
    <t>If Administrator at another facility(s), please list below:</t>
  </si>
  <si>
    <t>REPORTING PERIOD:</t>
  </si>
  <si>
    <t>NAME OF FACILITY:</t>
  </si>
  <si>
    <t>I hereby certify that I have read the above statement and that I have examined the accompanying cost report and supporting schedules prepared for (provider's name) ____________________________________, License Number ______________, for the cost report period beginning ______________ and ending ______________, and that to the best of my knowledge and belief, it is a true, correct, and complete statement prepared from the books and records of the provider in accordance with applicable instructions, except as noted.</t>
  </si>
  <si>
    <t>Cost Report Status:</t>
  </si>
  <si>
    <t>Number of Days</t>
  </si>
  <si>
    <t>% to Total</t>
  </si>
  <si>
    <t>Part V: Related Party</t>
  </si>
  <si>
    <t>Business 1 Name:</t>
  </si>
  <si>
    <t>Business 1 Address :</t>
  </si>
  <si>
    <t>Business 1 City:</t>
  </si>
  <si>
    <t>Business 1 State:</t>
  </si>
  <si>
    <t>Business 1 ZIP:</t>
  </si>
  <si>
    <t>Services Rendered or Product(s) Supplied:</t>
  </si>
  <si>
    <t>Business 1</t>
  </si>
  <si>
    <t>Business 2</t>
  </si>
  <si>
    <t>Business 2 Name:</t>
  </si>
  <si>
    <t>Business 2 Address :</t>
  </si>
  <si>
    <t>Business 2 City:</t>
  </si>
  <si>
    <t>Business 2 State:</t>
  </si>
  <si>
    <t>Business 2 ZIP:</t>
  </si>
  <si>
    <t>Business 2 Type:</t>
  </si>
  <si>
    <t>Business 1 Type:</t>
  </si>
  <si>
    <t>Business 3</t>
  </si>
  <si>
    <t>Business 3 Name:</t>
  </si>
  <si>
    <t>Business 3 Address :</t>
  </si>
  <si>
    <t>Business 3 City:</t>
  </si>
  <si>
    <t>Business 3 State:</t>
  </si>
  <si>
    <t>Business 3 ZIP:</t>
  </si>
  <si>
    <t>Business 3 Type:</t>
  </si>
  <si>
    <t>Part VI: Non-Reimbursable Residents &amp; Space</t>
  </si>
  <si>
    <t>Reason for Living in the Facility</t>
  </si>
  <si>
    <t>Description of Building/Area</t>
  </si>
  <si>
    <t>Functional Use of Building/Area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</si>
  <si>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</si>
  <si>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</si>
  <si>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</si>
  <si>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</si>
  <si>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</si>
  <si>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</si>
  <si>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</si>
  <si>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</si>
  <si>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</si>
  <si>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12b</t>
  </si>
  <si>
    <t>13b</t>
  </si>
  <si>
    <t>14b</t>
  </si>
  <si>
    <t>15b</t>
  </si>
  <si>
    <t>16b</t>
  </si>
  <si>
    <t>Error Report</t>
  </si>
  <si>
    <t xml:space="preserve">List the business name, business address, business type, service rendered, property leased, or product supplied, </t>
  </si>
  <si>
    <t xml:space="preserve">the amount of charges, the applicable trial balance account, and the actual cost of the service, property, or product </t>
  </si>
  <si>
    <t>1</t>
  </si>
  <si>
    <t>2</t>
  </si>
  <si>
    <t>3</t>
  </si>
  <si>
    <t xml:space="preserve">Was the administrator 'shared' at another facility, or did the administrator </t>
  </si>
  <si>
    <t>serve as administrator for more than one level of care?</t>
  </si>
  <si>
    <t>to the related organization with which the facility conducts business transactions. Adjust charges to cost on Schedule E.</t>
  </si>
  <si>
    <t>Page 1 of 3</t>
  </si>
  <si>
    <t>Costs per</t>
  </si>
  <si>
    <t>Line Item Description:</t>
  </si>
  <si>
    <t>Cost Report</t>
  </si>
  <si>
    <t>PNMI DIRECT CARE COSTS:</t>
  </si>
  <si>
    <t>Direct Care Salaries &amp; Wages</t>
  </si>
  <si>
    <t>Direct Care Payroll Taxes &amp; Benefits</t>
  </si>
  <si>
    <t>Direct Care Workers Comp. Insurance</t>
  </si>
  <si>
    <t>Direct Care Contract Labor</t>
  </si>
  <si>
    <t>R.N. Consultant</t>
  </si>
  <si>
    <t>Dept. Approved Training Costs</t>
  </si>
  <si>
    <t>TOTAL PNMI DIRECT CARE COSTS</t>
  </si>
  <si>
    <t>PNMI PERSONAL CARE SERVICE COSTS:</t>
  </si>
  <si>
    <t>Housekeeping Salaries &amp; Wages</t>
  </si>
  <si>
    <t>Housekeeping Payroll Taxes &amp; Benefits</t>
  </si>
  <si>
    <t>Laundry Salaries &amp; Wages</t>
  </si>
  <si>
    <t>Laundry Payroll Taxes &amp; Benefits</t>
  </si>
  <si>
    <t>Dietary Salaries &amp; Wages</t>
  </si>
  <si>
    <t>Dietary Payroll Taxes &amp; Benefits</t>
  </si>
  <si>
    <t>Personal Care Workers Comp. Insurance</t>
  </si>
  <si>
    <t>TOTAL PNMI PCS COSTS</t>
  </si>
  <si>
    <t>ROUTINE SERVICE COSTS:</t>
  </si>
  <si>
    <t>SUPPLIES &amp; OTHER:</t>
  </si>
  <si>
    <t>Housekeeping Supplies</t>
  </si>
  <si>
    <t>Laundry Supplies</t>
  </si>
  <si>
    <t>Activities Supplies</t>
  </si>
  <si>
    <t>Dietary Supplies</t>
  </si>
  <si>
    <t>Cooking Gas</t>
  </si>
  <si>
    <t>TOTAL SUPPLIES &amp; OTHER</t>
  </si>
  <si>
    <t>PLANT OPERATION &amp; MAINTENANCE:</t>
  </si>
  <si>
    <t>Plant O &amp; M Salaries &amp; Wages</t>
  </si>
  <si>
    <t>Plant O &amp; M Payroll Taxes &amp; Benefits</t>
  </si>
  <si>
    <t>Plant Supplies</t>
  </si>
  <si>
    <t>Repairs &amp; Maintenance</t>
  </si>
  <si>
    <t>Personal Property Taxes</t>
  </si>
  <si>
    <t>Heating Oil</t>
  </si>
  <si>
    <t>Rubbish &amp; Snow Removal</t>
  </si>
  <si>
    <t>Cable T.V. Expense</t>
  </si>
  <si>
    <t>Miscellaneous</t>
  </si>
  <si>
    <t>TOTAL PLANT OPER. &amp; MAINT.</t>
  </si>
  <si>
    <t>Page 2 of 3</t>
  </si>
  <si>
    <t>GENERAL &amp; ADMINISTRATIVE:</t>
  </si>
  <si>
    <t>Bookkeeper/Clerical Salary &amp; Wages</t>
  </si>
  <si>
    <t>BKKP/Clerical Payroll Taxes &amp; Benefits</t>
  </si>
  <si>
    <t>Central Office Costs-Routine Services</t>
  </si>
  <si>
    <t>Dues &amp; Subscriptions</t>
  </si>
  <si>
    <t xml:space="preserve">Insurance(other than Fire &amp; W/C) </t>
  </si>
  <si>
    <t>Vehicle Operating Expense</t>
  </si>
  <si>
    <t>Legal &amp; Accounting</t>
  </si>
  <si>
    <t>Staff Room &amp; Board Training</t>
  </si>
  <si>
    <t>Working Capital Interest</t>
  </si>
  <si>
    <t>Advertising(Help Wanted)</t>
  </si>
  <si>
    <t>TOTAL ROUTINE SERVICE COSTS</t>
  </si>
  <si>
    <t>CAPITAL COSTS:</t>
  </si>
  <si>
    <t>Depreciation - Building &amp; Improvements</t>
  </si>
  <si>
    <t>Depreciation - Equipment</t>
  </si>
  <si>
    <t>Depreciation - Vehicles</t>
  </si>
  <si>
    <t>Amortization</t>
  </si>
  <si>
    <t>Rent (In lieu of above)</t>
  </si>
  <si>
    <t>Real Estate Taxes</t>
  </si>
  <si>
    <t>Fire Insurance</t>
  </si>
  <si>
    <t>All Other Workers' Compensation Insurance</t>
  </si>
  <si>
    <t>Water &amp; Sewer Expense</t>
  </si>
  <si>
    <t>Return on Owner's Equity</t>
  </si>
  <si>
    <t>Central Office Costs-Capital</t>
  </si>
  <si>
    <t>TOTAL CAPITAL COSTS</t>
  </si>
  <si>
    <t>Page 3 of 3</t>
  </si>
  <si>
    <t>ADMINISTRATIVE &amp; MANAGEMENT ALLOWANCE</t>
  </si>
  <si>
    <t>Administrative &amp; Management Allowance</t>
  </si>
  <si>
    <t>Administrator's Salary &amp; Wages</t>
  </si>
  <si>
    <t>Administrator's Payroll Taxes &amp; Benefits</t>
  </si>
  <si>
    <t>Other Salaries &amp; Benefits</t>
  </si>
  <si>
    <t>Other  Payroll Taxes &amp; Benefits</t>
  </si>
  <si>
    <t>TOTAL COSTS (lines 11, 19, 64, 80, &amp; 86)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</si>
  <si>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</si>
  <si>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</si>
  <si>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</si>
  <si>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</si>
  <si>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</si>
  <si>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</si>
  <si>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</si>
  <si>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</si>
  <si>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</si>
  <si>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</si>
  <si>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</si>
  <si>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</si>
  <si>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</si>
  <si>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</si>
  <si>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</si>
  <si>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</si>
  <si>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</si>
  <si>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</si>
  <si>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</si>
  <si>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</si>
  <si>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</si>
  <si>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</si>
  <si>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</si>
  <si>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</si>
  <si>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</si>
  <si>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</si>
  <si>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</si>
  <si>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</si>
  <si>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</si>
  <si>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</si>
  <si>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</si>
  <si>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</si>
  <si>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</si>
  <si>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</si>
  <si>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</si>
  <si>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</si>
  <si>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</si>
  <si>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</si>
  <si>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</si>
  <si>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</si>
  <si>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</si>
  <si>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</si>
  <si>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</si>
  <si>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</si>
  <si>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</si>
  <si>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</si>
  <si>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</si>
  <si>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</si>
  <si>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</si>
  <si>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</si>
  <si>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</si>
  <si>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</si>
  <si>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</si>
  <si>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</si>
  <si>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</si>
  <si>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</si>
  <si>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</si>
  <si>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</si>
  <si>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</si>
  <si>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</si>
  <si>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</si>
  <si>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</si>
  <si>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</si>
  <si>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</si>
  <si>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</si>
  <si>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</si>
  <si>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</si>
  <si>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</si>
  <si>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</si>
  <si>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</si>
  <si>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</si>
  <si>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</si>
  <si>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</si>
  <si>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</si>
  <si>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</si>
  <si>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EXPLANATION OF ADJUSTMENTS TO SCHEDULE E</t>
  </si>
  <si>
    <t xml:space="preserve">      SCHEDULE F</t>
  </si>
  <si>
    <t>SCHEDULE H</t>
  </si>
  <si>
    <t xml:space="preserve">Gross Payroll (per Sch. I, line 21) </t>
  </si>
  <si>
    <t>Payroll Taxes (per Sch. J, col. 1, line 19)</t>
  </si>
  <si>
    <t xml:space="preserve"> SCHEDULE G</t>
  </si>
  <si>
    <t>SCHEDULE E / TRIAL BALANCE RECONCILIATION</t>
  </si>
  <si>
    <t>Sch E</t>
  </si>
  <si>
    <t>Schedule E Line Description</t>
  </si>
  <si>
    <t>Use this schedule to reconcile any line item on Schedule E that consists of more than one trial balance account</t>
  </si>
  <si>
    <t xml:space="preserve"> or if one trial balance account is allocated to more than one line on Schedule E (use as many pages as necessary). </t>
  </si>
  <si>
    <t>SCHEDULE I</t>
  </si>
  <si>
    <t>Resident Care Director</t>
  </si>
  <si>
    <t>R.N.'s</t>
  </si>
  <si>
    <t>L.P.N's</t>
  </si>
  <si>
    <t>Attendants</t>
  </si>
  <si>
    <t>Transportation</t>
  </si>
  <si>
    <t xml:space="preserve">     Total Direct Care</t>
  </si>
  <si>
    <t>PERSONAL CARE SERVICE:</t>
  </si>
  <si>
    <t>ROUTINE SERVICE:</t>
  </si>
  <si>
    <t>Total Personal Care Service</t>
  </si>
  <si>
    <t>Plant Maintenance</t>
  </si>
  <si>
    <t>Bookkeepers/Clerical</t>
  </si>
  <si>
    <t>Administrator</t>
  </si>
  <si>
    <t xml:space="preserve">     Total Routine Service</t>
  </si>
  <si>
    <t>Totals (lines 8, 12 &amp; 18)</t>
  </si>
  <si>
    <t>Direct Care Contract Labor (if applicable)</t>
  </si>
  <si>
    <t>Life / Disability</t>
  </si>
  <si>
    <t>Benefit</t>
  </si>
  <si>
    <t>Workers</t>
  </si>
  <si>
    <t>Compensation</t>
  </si>
  <si>
    <t>L.P.N.'s</t>
  </si>
  <si>
    <t>Total Routine Service</t>
  </si>
  <si>
    <t>INCOME OFFSET AGAINST COSTS ON SCHEDULE E</t>
  </si>
  <si>
    <t>Income</t>
  </si>
  <si>
    <t>Used To</t>
  </si>
  <si>
    <t>Offset</t>
  </si>
  <si>
    <t>Income Acct.</t>
  </si>
  <si>
    <t>Restricted/</t>
  </si>
  <si>
    <t>Reduce Cost</t>
  </si>
  <si>
    <t>Income Offset Against:</t>
  </si>
  <si>
    <t>Against</t>
  </si>
  <si>
    <t>Income Account Name</t>
  </si>
  <si>
    <t>Unrestricted</t>
  </si>
  <si>
    <t>To Ceiling</t>
  </si>
  <si>
    <t>Expense Acct. Name</t>
  </si>
  <si>
    <t>SCHEDULE A</t>
  </si>
  <si>
    <t>SCHEDULE B</t>
  </si>
  <si>
    <t>CALCULATION OF MAXIMUM AMOUNT ALLOWED FOR</t>
  </si>
  <si>
    <t>PNMI Personal Care Service Costs (per Sch. E, col. 4, line 19)</t>
  </si>
  <si>
    <t>(a) Number of R&amp;B beds times calendar days</t>
  </si>
  <si>
    <t>(b) 90% of line 5(a) (3 to 6 bed facilities use 80%)</t>
  </si>
  <si>
    <t>Fixed Costs (per Sch. E, line 80)</t>
  </si>
  <si>
    <t>CALCULATION OF ADMINISTRATIVE AND MANAGEMENT ALLOWANCE</t>
  </si>
  <si>
    <t>Total Licensed Beds:</t>
  </si>
  <si>
    <t>Base of Allowance:</t>
  </si>
  <si>
    <t>Excess of Base:</t>
  </si>
  <si>
    <t>Total Administrative and Management Allowance (line 2 plus line 3)</t>
  </si>
  <si>
    <t>Administrative &amp; Management Allowance (per Sch. C, line 4 or 4b)</t>
  </si>
  <si>
    <t>SCHEDULE A-l</t>
  </si>
  <si>
    <t>(c) Total R&amp;B Resident Days (per Sch. L-R&amp;B, col. 8, line 13)</t>
  </si>
  <si>
    <t>Total State R&amp;B Days (per Sch. L-R&amp;B, col. 1 &amp; 4, lines 13)</t>
  </si>
  <si>
    <t>State R&amp;B Remittances Received (sum of Sch. L-R&amp;B, col. 3 &amp; 6, lines 13)</t>
  </si>
  <si>
    <t>SCHEDULE L-PCS</t>
  </si>
  <si>
    <t>SCHEDULE L-R&amp;B</t>
  </si>
  <si>
    <t xml:space="preserve">ROOM &amp; BOARD (R&amp;B) DAYS, PAYMENTS &amp; TOTAL DAYS </t>
  </si>
  <si>
    <t>SCHEDULE L-PNMI</t>
  </si>
  <si>
    <t>PNMI DIRECT CARE DAYS, PAYMENTS &amp; TOTAL DAYS</t>
  </si>
  <si>
    <t>PNMI PERSONAL CARE SERVICE (PCS) DAYS, PAYMENTS &amp; TOTAL DAYS</t>
  </si>
  <si>
    <t>FOR RCF/PNMI APPENDICES C &amp; F RESIDENTIAL CARE FACILITIES</t>
  </si>
  <si>
    <t>Effective for the Quarter Beginning 07/01/11 Going Forward</t>
  </si>
  <si>
    <t>Per DHHS Chapter 115 Principles of Reimbursement for RCF-R&amp;B,</t>
  </si>
  <si>
    <t>the administrative and management allowance is categorized as</t>
  </si>
  <si>
    <t>a fixed/capital cost.  Currently, the RCF A&amp;M allowance is reimbursed</t>
  </si>
  <si>
    <t>as a fixed pass-through cost.  There is no provison in Chapter 115</t>
  </si>
  <si>
    <t>that allows for the inflation of any fixed/capital costs.</t>
  </si>
  <si>
    <t xml:space="preserve">Plus an amount for each bed in excess of 3 </t>
  </si>
  <si>
    <t xml:space="preserve">Plus an amount for each bed in excess of 10 </t>
  </si>
  <si>
    <t xml:space="preserve">Plus an amount for each bed in excess of 30 </t>
  </si>
  <si>
    <t xml:space="preserve">Plus an amount for each bed in excess of 50 </t>
  </si>
  <si>
    <t xml:space="preserve">Plus an amount for each bed in excess of 100 </t>
  </si>
  <si>
    <t>to</t>
  </si>
  <si>
    <t>licensed beds</t>
  </si>
  <si>
    <t>Excess Amt</t>
  </si>
  <si>
    <t>Schedule F</t>
  </si>
  <si>
    <t>COST REPORT FOR APPENDIX F PNMI FACILITIES</t>
  </si>
  <si>
    <t>CALCULATION OF ROOM &amp; BOARD (R&amp;B) SETTLEMENT FOR A NON-CASE MIX RCF</t>
  </si>
  <si>
    <t>CALCULATION OF PNMI DIRECT &amp; PERSONAL CARE SERVICES (PCS) SETTLEMENT</t>
  </si>
  <si>
    <t>DIRECT, PERSONAL CARE &amp; ROUTINE SERVICES COSTS</t>
  </si>
  <si>
    <t>Program Allowance (% times line 1)</t>
  </si>
  <si>
    <t>Total PNMI Direct Care Costs (line 1 plus line 2)</t>
  </si>
  <si>
    <t>(a)</t>
  </si>
  <si>
    <t>The Inflated Facility-Specific PNMI Direct Care Cost Cap from the Rate Letter:</t>
  </si>
  <si>
    <t>(b)</t>
  </si>
  <si>
    <t xml:space="preserve">Program Allowance for Tax (line 4b) times 35%) </t>
  </si>
  <si>
    <t>(d)</t>
  </si>
  <si>
    <t>Total PNMI Direct Care Cost Cap After Tax (sum of lines 4a) to 4c))</t>
  </si>
  <si>
    <t xml:space="preserve">Maximum Amount Allowed for PNMI Direct Care Costs (lesser of lines 3 or 4d) </t>
  </si>
  <si>
    <t>Maximum Amount Allowed for PNMI PCS Costs (lesser of lines 6 or 7)</t>
  </si>
  <si>
    <t>Less the Inflated Program Allowance:</t>
  </si>
  <si>
    <t>Direct Care Program Allowance from line 2</t>
  </si>
  <si>
    <t>The Inflated Direct Care Program Allowance from the Rate Letter:</t>
  </si>
  <si>
    <t>Tax Allowance (per line 4c)</t>
  </si>
  <si>
    <t>The Allowable Direct Care Program Allowance (based on line 5)</t>
  </si>
  <si>
    <t>Routine Service Costs, Net of Program Allowance (line 9 minus line 10)</t>
  </si>
  <si>
    <t>The MR Routine Service Cost Upper Limit (or the Specialty Facility-Specific Cap from the Rate Letter):</t>
  </si>
  <si>
    <t>Adjust Facility-Specific Cap for Reduction in Program Allowance</t>
  </si>
  <si>
    <t>Maximum Amount Allowed for Routine Service Costs (lesser of lines 11 or 12)</t>
  </si>
  <si>
    <t>Total PNMI Direct Care Costs (per Sch. E, col. 4, line 11)</t>
  </si>
  <si>
    <t>PNMI Service Provider Tax (per Sch. E, col. 4, line 10)</t>
  </si>
  <si>
    <t>Total Routine Service Costs (per Sch. E, col. 4, line 64)</t>
  </si>
  <si>
    <t>Non-MR App F Facility?</t>
  </si>
  <si>
    <t>Maximum Amount Allowed for PNMI Direct Care Costs (per Sch. B, line 5)</t>
  </si>
  <si>
    <t>Maximum Amount Allowed for PNMI PCS Costs (per Sch. B, line 8)</t>
  </si>
  <si>
    <t>Total Allowable PNMI Costs (line 1 plus line 2)</t>
  </si>
  <si>
    <t>PNMI Cost per Resident Day (line 3 divided by line 4)</t>
  </si>
  <si>
    <t>Total PNMI Reimbursement (line 5 times line 6)</t>
  </si>
  <si>
    <t>PNMI Amount Due the Provider / (State) (line 7 minus line 8)</t>
  </si>
  <si>
    <t>Maximum Amount Allowed for Routine Service Costs (per Sch. B, line 13)</t>
  </si>
  <si>
    <t>List of All Names of Owners/Corporate Officers:</t>
  </si>
  <si>
    <t>Program Type</t>
  </si>
  <si>
    <t>Trial Bal.</t>
  </si>
  <si>
    <t>Numbers</t>
  </si>
  <si>
    <t>Sch. I</t>
  </si>
  <si>
    <t>Sch. J</t>
  </si>
  <si>
    <t>Sch. D</t>
  </si>
  <si>
    <t>Sch. C</t>
  </si>
  <si>
    <t>88</t>
  </si>
  <si>
    <t>89</t>
  </si>
  <si>
    <t>Total Expenses per Trial Balance</t>
  </si>
  <si>
    <t>Total Benefit Wages (per Sch. J, col. 6, line 19)</t>
  </si>
  <si>
    <t>Please email completed cost reports in .xlsx format, along with required supporting documents to:</t>
  </si>
  <si>
    <t>DHHS.Audit@maine.gov</t>
  </si>
  <si>
    <t>MaineCare Cost Report for Appendix F Private Non-Medical Institutions (PNMI)</t>
  </si>
  <si>
    <t>Per ME UC-1</t>
  </si>
  <si>
    <t>**Note: Principle references are required for any cost report adjustment.</t>
  </si>
  <si>
    <t>Worked Hours</t>
  </si>
  <si>
    <t>Adjusted</t>
  </si>
  <si>
    <t>Per Provider</t>
  </si>
  <si>
    <t xml:space="preserve"> Records</t>
  </si>
  <si>
    <t>To Hours</t>
  </si>
  <si>
    <t>Worked Wages</t>
  </si>
  <si>
    <t xml:space="preserve">Adjustments </t>
  </si>
  <si>
    <t>to Wages</t>
  </si>
  <si>
    <t>P/R Taxes &amp;</t>
  </si>
  <si>
    <t>Benefits Per</t>
  </si>
  <si>
    <t>to P/R</t>
  </si>
  <si>
    <t xml:space="preserve">P/R Taxes </t>
  </si>
  <si>
    <t>Provider Records</t>
  </si>
  <si>
    <t>&amp; Benefits</t>
  </si>
  <si>
    <t>Less: TRI Funding*</t>
  </si>
  <si>
    <t>*</t>
  </si>
  <si>
    <t>Temporary Rate Increase funding received due to COVID-19 pandemic.</t>
  </si>
  <si>
    <t>State PNMI Payments Received (Sum of Sch. L-PNMI, col. 3, line 14 &amp; L-PCS, col. 3, line 13)</t>
  </si>
  <si>
    <t>Total State PNMI Days (per Sch. L-PNMI, col. 1, line 14)</t>
  </si>
  <si>
    <t>Total PNMI Resident Days (per Sch. L-PNMI col. 5, line 14)</t>
  </si>
  <si>
    <t>Total Salaries &amp; Wages (col. 6, line 19 plus line 20)</t>
  </si>
  <si>
    <t>Rate *</t>
  </si>
  <si>
    <t xml:space="preserve">Extraordinary Circumstance Allowance funding, also known as the Temporary Rate Increase (TRI), received due to the </t>
  </si>
  <si>
    <t>COVID-19 pandemic is not included in the PNMI Direct Care Cost Cap as it will be settled separately from the cost report.</t>
  </si>
  <si>
    <t>SCHEDULE FF</t>
  </si>
  <si>
    <t>DISCLOSURE OF COVID-19 FEDERAL FUNDING</t>
  </si>
  <si>
    <t xml:space="preserve">Amount </t>
  </si>
  <si>
    <t>Funding Source *</t>
  </si>
  <si>
    <t>Forgiven</t>
  </si>
  <si>
    <t>Description of the Use of the Funds</t>
  </si>
  <si>
    <t>* Identify the Federal funding program (e.g. Paycheck Protection Program, Provider Relief Funds,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</si>
</sst>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7" formatCode="&quot;$&quot;#,##0.00_);\(&quot;$&quot;#,##0.00\)"/>
    <numFmt numFmtId="164" formatCode="&quot;$&quot;#,##0.00"/>
    <numFmt numFmtId="165" formatCode="&quot;$&quot;#,##0"/>
    <numFmt numFmtId="166" formatCode="00000"/>
    <numFmt numFmtId="167" formatCode="mm/dd/yy"/>
  </numFmts>
  <fonts count="19" x14ac:knownFonts="1">
    <font>
      <sz val="12"/>
      <name val="Arial"/>
    </font>
    <font>
      <b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name val="Times New Roman"/>
      <family val="1"/>
    </font>
    <font>
      <sz val="12"/>
      <color indexed="10"/>
      <name val="Arial"/>
      <family val="2"/>
    </font>
    <font>
      <b/>
      <sz val="18"/>
      <name val="Arial"/>
      <family val="2"/>
    </font>
    <font>
      <b/>
      <u/>
      <sz val="12"/>
      <color indexed="8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u/>
      <sz val="12"/>
      <color theme="10"/>
      <name val="Arial"/>
      <family val="2"/>
    </font>
    <font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11">
    <xf numFmtId="0" fontId="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10" fillId="0" borderId="0"/>
    <xf numFmtId="0" fontId="3" fillId="0" borderId="0"/>
    <xf numFmtId="0" fontId="15" fillId="0" borderId="0"/>
    <xf numFmtId="0" fontId="17" fillId="0" borderId="0" applyNumberFormat="0" applyFill="0" applyBorder="0" applyAlignment="0" applyProtection="0"/>
    <xf numFmtId="0" fontId="3" fillId="0" borderId="0"/>
  </cellStyleXfs>
  <cellXfs count="386">
    <xf numFmtId="0" fontId="0" fillId="0" borderId="0" xfId="0" applyAlignment="1"/>
    <xf numFmtId="0" fontId="0" fillId="0" borderId="0" xfId="0" applyNumberFormat="1" applyFont="1" applyAlignment="1">
      <alignment horizontal="centerContinuous"/>
    </xf>
    <xf numFmtId="0" fontId="0" fillId="0" borderId="0" xfId="0" applyFont="1" applyAlignment="1"/>
    <xf numFmtId="0" fontId="0" fillId="0" borderId="0" xfId="0" applyFont="1" applyAlignment="1">
      <alignment horizontal="fill"/>
    </xf>
    <xf numFmtId="0" fontId="0" fillId="0" borderId="0" xfId="0" applyFont="1" applyAlignment="1">
      <alignment horizontal="right"/>
    </xf>
    <xf numFmtId="0" fontId="0" fillId="0" borderId="2" xfId="0" applyFont="1" applyBorder="1" applyAlignment="1"/>
    <xf numFmtId="0" fontId="0" fillId="0" borderId="2" xfId="0" applyBorder="1" applyAlignment="1"/>
    <xf numFmtId="0" fontId="0" fillId="0" borderId="0" xfId="0" applyBorder="1" applyAlignment="1"/>
    <xf numFmtId="0" fontId="0" fillId="0" borderId="0" xfId="0" applyAlignment="1">
      <alignment horizontal="left"/>
    </xf>
    <xf numFmtId="0" fontId="0" fillId="0" borderId="0" xfId="0" quotePrefix="1" applyAlignment="1"/>
    <xf numFmtId="0" fontId="0" fillId="0" borderId="0" xfId="0" quotePrefix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2" fillId="0" borderId="4" xfId="0" applyFont="1" applyBorder="1" applyAlignment="1">
      <alignment horizontal="center"/>
    </xf>
    <xf numFmtId="0" fontId="4" fillId="0" borderId="0" xfId="0" applyFont="1" applyAlignment="1"/>
    <xf numFmtId="0" fontId="0" fillId="0" borderId="0" xfId="0" applyAlignment="1">
      <alignment horizontal="right"/>
    </xf>
    <xf numFmtId="0" fontId="2" fillId="0" borderId="0" xfId="0" quotePrefix="1" applyFont="1" applyAlignment="1">
      <alignment horizontal="center"/>
    </xf>
    <xf numFmtId="0" fontId="3" fillId="0" borderId="0" xfId="0" applyFont="1" applyAlignment="1"/>
    <xf numFmtId="0" fontId="0" fillId="0" borderId="0" xfId="0" applyFill="1" applyAlignment="1"/>
    <xf numFmtId="0" fontId="6" fillId="0" borderId="0" xfId="0" applyFont="1" applyAlignment="1"/>
    <xf numFmtId="0" fontId="5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49" fontId="2" fillId="0" borderId="0" xfId="3" applyNumberFormat="1" applyFont="1" applyAlignment="1"/>
    <xf numFmtId="0" fontId="3" fillId="0" borderId="0" xfId="0" quotePrefix="1" applyFont="1" applyAlignment="1">
      <alignment horizontal="left"/>
    </xf>
    <xf numFmtId="0" fontId="3" fillId="0" borderId="2" xfId="0" applyFont="1" applyBorder="1" applyAlignment="1"/>
    <xf numFmtId="0" fontId="0" fillId="0" borderId="0" xfId="0" applyBorder="1" applyAlignment="1">
      <alignment horizontal="center"/>
    </xf>
    <xf numFmtId="0" fontId="3" fillId="0" borderId="0" xfId="2" applyFont="1" applyAlignment="1"/>
    <xf numFmtId="0" fontId="3" fillId="0" borderId="0" xfId="2" applyFont="1" applyBorder="1" applyAlignment="1"/>
    <xf numFmtId="49" fontId="2" fillId="0" borderId="0" xfId="0" applyNumberFormat="1" applyFont="1" applyAlignment="1">
      <alignment horizontal="center"/>
    </xf>
    <xf numFmtId="49" fontId="3" fillId="0" borderId="0" xfId="2" applyNumberFormat="1" applyFont="1" applyAlignment="1">
      <alignment horizontal="right"/>
    </xf>
    <xf numFmtId="0" fontId="3" fillId="0" borderId="0" xfId="4" applyFont="1" applyAlignment="1"/>
    <xf numFmtId="0" fontId="3" fillId="0" borderId="0" xfId="4" applyFont="1" applyAlignment="1">
      <alignment horizontal="center"/>
    </xf>
    <xf numFmtId="0" fontId="2" fillId="0" borderId="0" xfId="4" applyFont="1" applyAlignment="1">
      <alignment horizontal="right"/>
    </xf>
    <xf numFmtId="0" fontId="3" fillId="0" borderId="0" xfId="4" applyFont="1" applyAlignment="1">
      <alignment horizontal="left"/>
    </xf>
    <xf numFmtId="0" fontId="2" fillId="0" borderId="0" xfId="4" applyFont="1" applyBorder="1"/>
    <xf numFmtId="0" fontId="2" fillId="0" borderId="0" xfId="4" applyFont="1" applyBorder="1" applyAlignment="1"/>
    <xf numFmtId="0" fontId="2" fillId="0" borderId="0" xfId="4" applyFont="1" applyBorder="1" applyAlignment="1">
      <alignment horizontal="center"/>
    </xf>
    <xf numFmtId="0" fontId="2" fillId="0" borderId="4" xfId="4" applyNumberFormat="1" applyFont="1" applyBorder="1" applyAlignment="1">
      <alignment horizontal="center"/>
    </xf>
    <xf numFmtId="0" fontId="9" fillId="0" borderId="4" xfId="4" applyNumberFormat="1" applyFont="1" applyBorder="1" applyAlignment="1">
      <alignment horizontal="center"/>
    </xf>
    <xf numFmtId="0" fontId="2" fillId="0" borderId="0" xfId="4" applyFont="1" applyFill="1" applyBorder="1" applyAlignment="1">
      <alignment horizontal="center"/>
    </xf>
    <xf numFmtId="0" fontId="3" fillId="0" borderId="0" xfId="4" applyFont="1" applyBorder="1"/>
    <xf numFmtId="0" fontId="3" fillId="2" borderId="0" xfId="4" applyFont="1" applyFill="1" applyAlignment="1">
      <alignment horizontal="center"/>
    </xf>
    <xf numFmtId="0" fontId="3" fillId="0" borderId="1" xfId="4" applyFont="1" applyBorder="1" applyAlignment="1">
      <alignment horizontal="fill"/>
    </xf>
    <xf numFmtId="0" fontId="3" fillId="0" borderId="1" xfId="4" applyFont="1" applyBorder="1"/>
    <xf numFmtId="0" fontId="2" fillId="0" borderId="0" xfId="4" applyFont="1" applyAlignment="1"/>
    <xf numFmtId="49" fontId="3" fillId="0" borderId="0" xfId="0" applyNumberFormat="1" applyFont="1" applyAlignment="1"/>
    <xf numFmtId="49" fontId="2" fillId="0" borderId="0" xfId="4" applyNumberFormat="1" applyFont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0" xfId="0" applyFont="1" applyBorder="1" applyAlignment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Border="1" applyAlignment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4" xfId="0" applyFont="1" applyBorder="1" applyAlignment="1"/>
    <xf numFmtId="0" fontId="2" fillId="0" borderId="15" xfId="0" applyFont="1" applyBorder="1" applyAlignment="1">
      <alignment horizontal="center"/>
    </xf>
    <xf numFmtId="7" fontId="3" fillId="2" borderId="0" xfId="0" applyNumberFormat="1" applyFont="1" applyFill="1" applyBorder="1" applyAlignment="1"/>
    <xf numFmtId="0" fontId="3" fillId="0" borderId="0" xfId="2" applyNumberFormat="1" applyFont="1" applyAlignment="1"/>
    <xf numFmtId="0" fontId="9" fillId="0" borderId="0" xfId="2" applyNumberFormat="1" applyFont="1" applyBorder="1" applyAlignment="1">
      <alignment horizontal="center"/>
    </xf>
    <xf numFmtId="0" fontId="2" fillId="0" borderId="0" xfId="2" applyNumberFormat="1" applyFont="1" applyBorder="1" applyAlignment="1"/>
    <xf numFmtId="0" fontId="9" fillId="0" borderId="4" xfId="0" applyNumberFormat="1" applyFont="1" applyBorder="1" applyAlignment="1">
      <alignment horizontal="center"/>
    </xf>
    <xf numFmtId="49" fontId="2" fillId="0" borderId="0" xfId="1" applyNumberFormat="1" applyFont="1" applyAlignment="1">
      <alignment horizontal="center"/>
    </xf>
    <xf numFmtId="0" fontId="9" fillId="0" borderId="4" xfId="1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2" borderId="0" xfId="0" applyFont="1" applyFill="1" applyAlignment="1"/>
    <xf numFmtId="0" fontId="11" fillId="0" borderId="0" xfId="0" applyFont="1" applyFill="1" applyAlignment="1"/>
    <xf numFmtId="0" fontId="11" fillId="2" borderId="0" xfId="0" applyFont="1" applyFill="1" applyAlignment="1"/>
    <xf numFmtId="0" fontId="1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/>
    <xf numFmtId="0" fontId="0" fillId="3" borderId="0" xfId="0" applyFill="1" applyAlignment="1"/>
    <xf numFmtId="37" fontId="3" fillId="4" borderId="2" xfId="0" applyNumberFormat="1" applyFont="1" applyFill="1" applyBorder="1" applyAlignment="1"/>
    <xf numFmtId="0" fontId="3" fillId="4" borderId="20" xfId="0" applyFont="1" applyFill="1" applyBorder="1" applyAlignment="1">
      <alignment horizontal="center"/>
    </xf>
    <xf numFmtId="37" fontId="0" fillId="0" borderId="0" xfId="0" applyNumberFormat="1" applyAlignment="1">
      <alignment horizontal="right"/>
    </xf>
    <xf numFmtId="37" fontId="0" fillId="4" borderId="2" xfId="0" applyNumberFormat="1" applyFont="1" applyFill="1" applyBorder="1" applyAlignment="1">
      <alignment horizontal="right"/>
    </xf>
    <xf numFmtId="37" fontId="0" fillId="3" borderId="2" xfId="0" applyNumberFormat="1" applyFont="1" applyFill="1" applyBorder="1" applyAlignment="1">
      <alignment horizontal="right"/>
    </xf>
    <xf numFmtId="37" fontId="0" fillId="3" borderId="3" xfId="0" applyNumberFormat="1" applyFont="1" applyFill="1" applyBorder="1" applyAlignment="1">
      <alignment horizontal="right"/>
    </xf>
    <xf numFmtId="7" fontId="0" fillId="3" borderId="2" xfId="0" applyNumberFormat="1" applyFont="1" applyFill="1" applyBorder="1" applyAlignment="1">
      <alignment horizontal="right"/>
    </xf>
    <xf numFmtId="7" fontId="0" fillId="0" borderId="0" xfId="0" applyNumberFormat="1" applyFont="1" applyBorder="1" applyAlignment="1">
      <alignment horizontal="right"/>
    </xf>
    <xf numFmtId="7" fontId="0" fillId="0" borderId="0" xfId="0" applyNumberFormat="1" applyAlignment="1">
      <alignment horizontal="right"/>
    </xf>
    <xf numFmtId="5" fontId="0" fillId="4" borderId="2" xfId="0" applyNumberFormat="1" applyFont="1" applyFill="1" applyBorder="1" applyAlignment="1">
      <alignment horizontal="right"/>
    </xf>
    <xf numFmtId="5" fontId="0" fillId="3" borderId="2" xfId="0" applyNumberFormat="1" applyFont="1" applyFill="1" applyBorder="1" applyAlignment="1">
      <alignment horizontal="right"/>
    </xf>
    <xf numFmtId="5" fontId="0" fillId="0" borderId="0" xfId="0" applyNumberFormat="1" applyAlignment="1">
      <alignment horizontal="right"/>
    </xf>
    <xf numFmtId="5" fontId="0" fillId="3" borderId="3" xfId="0" applyNumberFormat="1" applyFont="1" applyFill="1" applyBorder="1" applyAlignment="1">
      <alignment horizontal="right"/>
    </xf>
    <xf numFmtId="5" fontId="0" fillId="3" borderId="2" xfId="0" applyNumberFormat="1" applyFill="1" applyBorder="1" applyAlignment="1">
      <alignment horizontal="right"/>
    </xf>
    <xf numFmtId="0" fontId="3" fillId="4" borderId="6" xfId="0" applyFont="1" applyFill="1" applyBorder="1" applyAlignment="1">
      <alignment horizontal="center"/>
    </xf>
    <xf numFmtId="37" fontId="3" fillId="4" borderId="2" xfId="0" quotePrefix="1" applyNumberFormat="1" applyFont="1" applyFill="1" applyBorder="1" applyAlignment="1">
      <alignment horizontal="right"/>
    </xf>
    <xf numFmtId="0" fontId="3" fillId="0" borderId="0" xfId="0" quotePrefix="1" applyFont="1" applyAlignment="1">
      <alignment horizontal="right"/>
    </xf>
    <xf numFmtId="0" fontId="0" fillId="0" borderId="0" xfId="0" applyFont="1" applyAlignment="1">
      <alignment horizontal="left"/>
    </xf>
    <xf numFmtId="0" fontId="3" fillId="4" borderId="2" xfId="0" applyFont="1" applyFill="1" applyBorder="1" applyAlignment="1"/>
    <xf numFmtId="0" fontId="2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14" fontId="3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4" borderId="0" xfId="0" applyFill="1" applyAlignment="1">
      <alignment horizontal="left"/>
    </xf>
    <xf numFmtId="14" fontId="0" fillId="4" borderId="0" xfId="0" applyNumberFormat="1" applyFill="1" applyAlignment="1"/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/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Fill="1" applyAlignment="1">
      <alignment horizontal="right"/>
    </xf>
    <xf numFmtId="37" fontId="0" fillId="0" borderId="0" xfId="0" applyNumberFormat="1" applyAlignment="1"/>
    <xf numFmtId="2" fontId="0" fillId="0" borderId="0" xfId="0" applyNumberFormat="1" applyAlignment="1"/>
    <xf numFmtId="0" fontId="0" fillId="4" borderId="0" xfId="0" applyFill="1" applyAlignment="1">
      <alignment horizontal="right"/>
    </xf>
    <xf numFmtId="164" fontId="0" fillId="4" borderId="0" xfId="0" applyNumberFormat="1" applyFill="1" applyAlignment="1">
      <alignment horizontal="right"/>
    </xf>
    <xf numFmtId="0" fontId="0" fillId="0" borderId="2" xfId="0" applyFill="1" applyBorder="1" applyAlignment="1"/>
    <xf numFmtId="0" fontId="3" fillId="0" borderId="24" xfId="0" applyFont="1" applyBorder="1" applyAlignment="1"/>
    <xf numFmtId="0" fontId="0" fillId="0" borderId="24" xfId="0" applyBorder="1" applyAlignment="1"/>
    <xf numFmtId="0" fontId="0" fillId="0" borderId="24" xfId="0" applyFont="1" applyBorder="1" applyAlignment="1"/>
    <xf numFmtId="0" fontId="3" fillId="0" borderId="24" xfId="0" applyFont="1" applyBorder="1" applyAlignment="1">
      <alignment horizontal="center"/>
    </xf>
    <xf numFmtId="0" fontId="0" fillId="4" borderId="27" xfId="0" applyFill="1" applyBorder="1" applyAlignment="1">
      <alignment horizontal="left"/>
    </xf>
    <xf numFmtId="0" fontId="0" fillId="4" borderId="22" xfId="0" applyFill="1" applyBorder="1" applyAlignment="1">
      <alignment horizontal="left"/>
    </xf>
    <xf numFmtId="0" fontId="0" fillId="4" borderId="23" xfId="0" applyFill="1" applyBorder="1" applyAlignment="1">
      <alignment horizontal="left"/>
    </xf>
    <xf numFmtId="14" fontId="3" fillId="4" borderId="27" xfId="0" applyNumberFormat="1" applyFont="1" applyFill="1" applyBorder="1" applyAlignment="1">
      <alignment horizontal="center"/>
    </xf>
    <xf numFmtId="37" fontId="3" fillId="4" borderId="27" xfId="0" applyNumberFormat="1" applyFont="1" applyFill="1" applyBorder="1" applyAlignment="1">
      <alignment horizontal="right"/>
    </xf>
    <xf numFmtId="14" fontId="3" fillId="4" borderId="22" xfId="0" applyNumberFormat="1" applyFont="1" applyFill="1" applyBorder="1" applyAlignment="1">
      <alignment horizontal="center"/>
    </xf>
    <xf numFmtId="37" fontId="3" fillId="4" borderId="22" xfId="0" applyNumberFormat="1" applyFont="1" applyFill="1" applyBorder="1" applyAlignment="1">
      <alignment horizontal="right"/>
    </xf>
    <xf numFmtId="14" fontId="3" fillId="4" borderId="23" xfId="0" applyNumberFormat="1" applyFont="1" applyFill="1" applyBorder="1" applyAlignment="1">
      <alignment horizontal="center"/>
    </xf>
    <xf numFmtId="37" fontId="3" fillId="4" borderId="23" xfId="0" applyNumberFormat="1" applyFont="1" applyFill="1" applyBorder="1" applyAlignment="1">
      <alignment horizontal="right"/>
    </xf>
    <xf numFmtId="37" fontId="0" fillId="4" borderId="21" xfId="0" applyNumberFormat="1" applyFill="1" applyBorder="1" applyAlignment="1">
      <alignment horizontal="right"/>
    </xf>
    <xf numFmtId="37" fontId="0" fillId="4" borderId="22" xfId="0" applyNumberFormat="1" applyFill="1" applyBorder="1" applyAlignment="1">
      <alignment horizontal="right"/>
    </xf>
    <xf numFmtId="37" fontId="0" fillId="4" borderId="23" xfId="0" applyNumberForma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3" fillId="0" borderId="6" xfId="4" applyFont="1" applyBorder="1" applyAlignment="1">
      <alignment horizontal="right"/>
    </xf>
    <xf numFmtId="0" fontId="3" fillId="0" borderId="3" xfId="4" applyFont="1" applyBorder="1" applyAlignment="1">
      <alignment horizontal="right"/>
    </xf>
    <xf numFmtId="0" fontId="3" fillId="0" borderId="0" xfId="4" applyFont="1" applyAlignment="1">
      <alignment horizontal="right"/>
    </xf>
    <xf numFmtId="0" fontId="3" fillId="0" borderId="6" xfId="4" applyFont="1" applyBorder="1" applyAlignment="1">
      <alignment horizontal="left"/>
    </xf>
    <xf numFmtId="0" fontId="3" fillId="0" borderId="3" xfId="4" applyFont="1" applyBorder="1" applyAlignment="1">
      <alignment horizontal="left"/>
    </xf>
    <xf numFmtId="5" fontId="3" fillId="0" borderId="6" xfId="4" applyNumberFormat="1" applyFont="1" applyBorder="1" applyAlignment="1">
      <alignment horizontal="right"/>
    </xf>
    <xf numFmtId="5" fontId="3" fillId="0" borderId="3" xfId="4" applyNumberFormat="1" applyFont="1" applyBorder="1" applyAlignment="1">
      <alignment horizontal="right"/>
    </xf>
    <xf numFmtId="5" fontId="3" fillId="0" borderId="0" xfId="4" applyNumberFormat="1" applyFont="1" applyAlignment="1">
      <alignment horizontal="right"/>
    </xf>
    <xf numFmtId="49" fontId="1" fillId="0" borderId="0" xfId="3" applyNumberFormat="1" applyFont="1" applyAlignment="1">
      <alignment horizontal="center"/>
    </xf>
    <xf numFmtId="49" fontId="1" fillId="0" borderId="0" xfId="4" applyNumberFormat="1" applyFont="1" applyAlignment="1">
      <alignment horizontal="center"/>
    </xf>
    <xf numFmtId="5" fontId="0" fillId="0" borderId="6" xfId="0" applyNumberFormat="1" applyFont="1" applyBorder="1" applyAlignment="1">
      <alignment horizontal="right"/>
    </xf>
    <xf numFmtId="5" fontId="0" fillId="0" borderId="3" xfId="0" applyNumberFormat="1" applyFont="1" applyBorder="1" applyAlignment="1">
      <alignment horizontal="right"/>
    </xf>
    <xf numFmtId="5" fontId="0" fillId="0" borderId="20" xfId="0" applyNumberFormat="1" applyFont="1" applyBorder="1" applyAlignment="1">
      <alignment horizontal="right"/>
    </xf>
    <xf numFmtId="5" fontId="0" fillId="3" borderId="5" xfId="0" applyNumberFormat="1" applyFill="1" applyBorder="1" applyAlignment="1">
      <alignment horizontal="right"/>
    </xf>
    <xf numFmtId="0" fontId="3" fillId="4" borderId="0" xfId="0" applyFont="1" applyFill="1" applyAlignment="1">
      <alignment horizontal="right"/>
    </xf>
    <xf numFmtId="5" fontId="8" fillId="3" borderId="3" xfId="2" applyNumberFormat="1" applyFont="1" applyFill="1" applyBorder="1" applyAlignment="1"/>
    <xf numFmtId="37" fontId="8" fillId="3" borderId="2" xfId="2" applyNumberFormat="1" applyFont="1" applyFill="1" applyBorder="1" applyAlignment="1"/>
    <xf numFmtId="37" fontId="8" fillId="3" borderId="0" xfId="2" applyNumberFormat="1" applyFont="1" applyFill="1" applyAlignment="1"/>
    <xf numFmtId="37" fontId="8" fillId="3" borderId="16" xfId="2" applyNumberFormat="1" applyFont="1" applyFill="1" applyBorder="1" applyAlignment="1"/>
    <xf numFmtId="14" fontId="3" fillId="0" borderId="0" xfId="2" applyNumberFormat="1" applyFont="1" applyAlignment="1"/>
    <xf numFmtId="7" fontId="8" fillId="3" borderId="3" xfId="2" applyNumberFormat="1" applyFont="1" applyFill="1" applyBorder="1" applyAlignment="1"/>
    <xf numFmtId="7" fontId="8" fillId="3" borderId="16" xfId="2" applyNumberFormat="1" applyFont="1" applyFill="1" applyBorder="1" applyAlignment="1"/>
    <xf numFmtId="165" fontId="8" fillId="3" borderId="6" xfId="1" applyNumberFormat="1" applyFont="1" applyFill="1" applyBorder="1" applyAlignment="1">
      <alignment horizontal="right"/>
    </xf>
    <xf numFmtId="164" fontId="8" fillId="3" borderId="3" xfId="2" applyNumberFormat="1" applyFont="1" applyFill="1" applyBorder="1" applyAlignment="1"/>
    <xf numFmtId="0" fontId="3" fillId="3" borderId="2" xfId="0" applyFont="1" applyFill="1" applyBorder="1" applyAlignment="1"/>
    <xf numFmtId="37" fontId="3" fillId="3" borderId="5" xfId="0" applyNumberFormat="1" applyFont="1" applyFill="1" applyBorder="1" applyAlignment="1"/>
    <xf numFmtId="37" fontId="3" fillId="3" borderId="2" xfId="0" applyNumberFormat="1" applyFont="1" applyFill="1" applyBorder="1" applyAlignment="1"/>
    <xf numFmtId="7" fontId="3" fillId="4" borderId="2" xfId="0" applyNumberFormat="1" applyFont="1" applyFill="1" applyBorder="1" applyAlignment="1"/>
    <xf numFmtId="7" fontId="3" fillId="3" borderId="2" xfId="0" applyNumberFormat="1" applyFont="1" applyFill="1" applyBorder="1" applyAlignment="1"/>
    <xf numFmtId="7" fontId="3" fillId="3" borderId="5" xfId="0" applyNumberFormat="1" applyFont="1" applyFill="1" applyBorder="1" applyAlignment="1"/>
    <xf numFmtId="37" fontId="3" fillId="3" borderId="8" xfId="0" applyNumberFormat="1" applyFont="1" applyFill="1" applyBorder="1" applyAlignment="1"/>
    <xf numFmtId="7" fontId="0" fillId="4" borderId="0" xfId="0" applyNumberFormat="1" applyFill="1" applyAlignment="1">
      <alignment horizontal="right"/>
    </xf>
    <xf numFmtId="166" fontId="0" fillId="4" borderId="0" xfId="0" applyNumberFormat="1" applyFill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3" fillId="0" borderId="0" xfId="5" applyNumberFormat="1" applyFont="1" applyAlignment="1">
      <alignment horizontal="left"/>
    </xf>
    <xf numFmtId="0" fontId="3" fillId="0" borderId="0" xfId="5" applyNumberFormat="1" applyFont="1" applyAlignment="1"/>
    <xf numFmtId="0" fontId="1" fillId="0" borderId="0" xfId="5" applyNumberFormat="1" applyFont="1" applyAlignment="1">
      <alignment horizontal="right"/>
    </xf>
    <xf numFmtId="0" fontId="1" fillId="0" borderId="0" xfId="6" applyFont="1" applyAlignment="1">
      <alignment horizontal="right"/>
    </xf>
    <xf numFmtId="0" fontId="8" fillId="0" borderId="0" xfId="5" applyNumberFormat="1" applyFont="1" applyAlignment="1">
      <alignment horizontal="left"/>
    </xf>
    <xf numFmtId="0" fontId="3" fillId="0" borderId="0" xfId="5" applyNumberFormat="1" applyFont="1" applyAlignment="1">
      <alignment horizontal="left"/>
    </xf>
    <xf numFmtId="0" fontId="1" fillId="0" borderId="0" xfId="6" quotePrefix="1" applyFont="1" applyAlignment="1">
      <alignment horizontal="center"/>
    </xf>
    <xf numFmtId="0" fontId="1" fillId="0" borderId="0" xfId="6" applyFont="1" applyAlignment="1">
      <alignment horizontal="center"/>
    </xf>
    <xf numFmtId="0" fontId="10" fillId="0" borderId="0" xfId="6" applyAlignment="1">
      <alignment horizontal="center"/>
    </xf>
    <xf numFmtId="0" fontId="3" fillId="0" borderId="0" xfId="5" applyNumberFormat="1" applyFont="1" applyBorder="1" applyAlignment="1"/>
    <xf numFmtId="0" fontId="9" fillId="0" borderId="0" xfId="5" applyFont="1" applyBorder="1" applyAlignment="1">
      <alignment horizontal="center"/>
    </xf>
    <xf numFmtId="0" fontId="1" fillId="0" borderId="4" xfId="5" applyNumberFormat="1" applyFont="1" applyBorder="1" applyAlignment="1"/>
    <xf numFmtId="0" fontId="1" fillId="0" borderId="4" xfId="6" applyFont="1" applyBorder="1" applyAlignment="1">
      <alignment horizontal="center"/>
    </xf>
    <xf numFmtId="0" fontId="1" fillId="0" borderId="0" xfId="5" applyFont="1" applyAlignment="1"/>
    <xf numFmtId="0" fontId="3" fillId="0" borderId="0" xfId="5" applyFont="1" applyAlignment="1"/>
    <xf numFmtId="37" fontId="8" fillId="3" borderId="2" xfId="5" applyNumberFormat="1" applyFont="1" applyFill="1" applyBorder="1" applyAlignment="1"/>
    <xf numFmtId="0" fontId="9" fillId="0" borderId="0" xfId="5" applyFont="1" applyAlignment="1"/>
    <xf numFmtId="37" fontId="8" fillId="0" borderId="0" xfId="5" applyNumberFormat="1" applyFont="1" applyBorder="1" applyAlignment="1"/>
    <xf numFmtId="0" fontId="8" fillId="0" borderId="0" xfId="5" applyFont="1" applyBorder="1" applyAlignment="1"/>
    <xf numFmtId="37" fontId="3" fillId="0" borderId="36" xfId="5" applyNumberFormat="1" applyFont="1" applyBorder="1" applyAlignment="1"/>
    <xf numFmtId="37" fontId="3" fillId="0" borderId="0" xfId="5" applyNumberFormat="1" applyFont="1" applyBorder="1" applyAlignment="1"/>
    <xf numFmtId="37" fontId="3" fillId="0" borderId="0" xfId="5" applyNumberFormat="1" applyFont="1" applyAlignment="1"/>
    <xf numFmtId="37" fontId="8" fillId="3" borderId="0" xfId="5" applyNumberFormat="1" applyFont="1" applyFill="1" applyAlignment="1"/>
    <xf numFmtId="49" fontId="1" fillId="0" borderId="0" xfId="5" applyNumberFormat="1" applyFont="1" applyAlignment="1">
      <alignment horizontal="left"/>
    </xf>
    <xf numFmtId="0" fontId="8" fillId="0" borderId="0" xfId="5" applyFont="1" applyAlignment="1"/>
    <xf numFmtId="37" fontId="8" fillId="3" borderId="20" xfId="5" applyNumberFormat="1" applyFont="1" applyFill="1" applyBorder="1" applyAlignment="1"/>
    <xf numFmtId="0" fontId="3" fillId="0" borderId="0" xfId="5" applyNumberFormat="1" applyFont="1" applyAlignment="1" applyProtection="1">
      <protection locked="0"/>
    </xf>
    <xf numFmtId="0" fontId="3" fillId="0" borderId="0" xfId="5" applyFont="1" applyBorder="1" applyAlignment="1"/>
    <xf numFmtId="37" fontId="8" fillId="0" borderId="0" xfId="5" applyNumberFormat="1" applyFont="1" applyAlignment="1"/>
    <xf numFmtId="37" fontId="3" fillId="0" borderId="37" xfId="5" applyNumberFormat="1" applyFont="1" applyBorder="1" applyAlignment="1"/>
    <xf numFmtId="37" fontId="3" fillId="0" borderId="0" xfId="5" applyNumberFormat="1" applyFont="1" applyBorder="1"/>
    <xf numFmtId="37" fontId="3" fillId="0" borderId="0" xfId="5" applyNumberFormat="1" applyFont="1" applyAlignment="1" applyProtection="1">
      <protection locked="0"/>
    </xf>
    <xf numFmtId="37" fontId="3" fillId="0" borderId="37" xfId="5" applyNumberFormat="1" applyFont="1" applyBorder="1"/>
    <xf numFmtId="0" fontId="3" fillId="0" borderId="0" xfId="5" applyNumberFormat="1" applyFont="1" applyBorder="1"/>
    <xf numFmtId="0" fontId="3" fillId="0" borderId="0" xfId="5" applyFont="1" applyAlignment="1">
      <alignment horizontal="right"/>
    </xf>
    <xf numFmtId="49" fontId="3" fillId="0" borderId="0" xfId="5" applyNumberFormat="1" applyFont="1" applyAlignment="1">
      <alignment horizontal="right"/>
    </xf>
    <xf numFmtId="49" fontId="1" fillId="0" borderId="0" xfId="5" applyNumberFormat="1" applyFont="1" applyAlignment="1">
      <alignment horizontal="right"/>
    </xf>
    <xf numFmtId="49" fontId="3" fillId="0" borderId="0" xfId="5" applyNumberFormat="1" applyFont="1" applyAlignment="1" applyProtection="1">
      <alignment horizontal="right"/>
      <protection locked="0"/>
    </xf>
    <xf numFmtId="0" fontId="3" fillId="0" borderId="0" xfId="5" applyNumberFormat="1" applyFont="1" applyAlignment="1">
      <alignment horizontal="right"/>
    </xf>
    <xf numFmtId="0" fontId="1" fillId="0" borderId="0" xfId="4" applyFont="1" applyAlignment="1">
      <alignment horizontal="right"/>
    </xf>
    <xf numFmtId="0" fontId="1" fillId="0" borderId="0" xfId="4" applyNumberFormat="1" applyFont="1" applyBorder="1" applyAlignment="1">
      <alignment horizontal="center"/>
    </xf>
    <xf numFmtId="0" fontId="3" fillId="4" borderId="0" xfId="0" applyFont="1" applyFill="1" applyAlignment="1"/>
    <xf numFmtId="0" fontId="1" fillId="0" borderId="4" xfId="0" applyFont="1" applyBorder="1" applyAlignment="1">
      <alignment horizontal="center"/>
    </xf>
    <xf numFmtId="0" fontId="3" fillId="0" borderId="0" xfId="7" applyFont="1" applyAlignment="1"/>
    <xf numFmtId="0" fontId="1" fillId="0" borderId="0" xfId="7" applyNumberFormat="1" applyFont="1" applyAlignment="1">
      <alignment horizontal="right"/>
    </xf>
    <xf numFmtId="0" fontId="1" fillId="0" borderId="0" xfId="7" applyNumberFormat="1" applyFont="1" applyAlignment="1"/>
    <xf numFmtId="0" fontId="1" fillId="0" borderId="0" xfId="7" applyNumberFormat="1" applyFont="1" applyAlignment="1">
      <alignment horizontal="center"/>
    </xf>
    <xf numFmtId="0" fontId="3" fillId="0" borderId="0" xfId="7" applyNumberFormat="1" applyFont="1" applyAlignment="1"/>
    <xf numFmtId="0" fontId="1" fillId="0" borderId="0" xfId="7" applyNumberFormat="1" applyFont="1" applyBorder="1" applyAlignment="1"/>
    <xf numFmtId="0" fontId="9" fillId="0" borderId="0" xfId="7" applyNumberFormat="1" applyFont="1" applyBorder="1" applyAlignment="1">
      <alignment horizontal="center"/>
    </xf>
    <xf numFmtId="0" fontId="3" fillId="0" borderId="0" xfId="7" applyNumberFormat="1" applyFont="1" applyBorder="1" applyAlignment="1"/>
    <xf numFmtId="0" fontId="1" fillId="0" borderId="0" xfId="7" applyNumberFormat="1" applyFont="1" applyBorder="1" applyAlignment="1">
      <alignment horizontal="center"/>
    </xf>
    <xf numFmtId="0" fontId="1" fillId="0" borderId="0" xfId="7" applyFont="1" applyBorder="1" applyAlignment="1"/>
    <xf numFmtId="0" fontId="9" fillId="0" borderId="0" xfId="7" applyNumberFormat="1" applyFont="1" applyBorder="1" applyAlignment="1"/>
    <xf numFmtId="0" fontId="13" fillId="0" borderId="0" xfId="7" applyNumberFormat="1" applyFont="1" applyBorder="1" applyAlignment="1"/>
    <xf numFmtId="0" fontId="9" fillId="0" borderId="4" xfId="7" applyNumberFormat="1" applyFont="1" applyBorder="1" applyAlignment="1">
      <alignment horizontal="center"/>
    </xf>
    <xf numFmtId="49" fontId="3" fillId="0" borderId="0" xfId="6" applyNumberFormat="1" applyFont="1" applyAlignment="1"/>
    <xf numFmtId="0" fontId="3" fillId="0" borderId="0" xfId="7" applyFont="1"/>
    <xf numFmtId="0" fontId="3" fillId="0" borderId="0" xfId="0" applyFont="1" applyAlignment="1">
      <alignment horizontal="right"/>
    </xf>
    <xf numFmtId="49" fontId="2" fillId="0" borderId="0" xfId="3" applyNumberFormat="1" applyFont="1" applyAlignment="1">
      <alignment horizontal="right"/>
    </xf>
    <xf numFmtId="0" fontId="1" fillId="0" borderId="0" xfId="2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0" fontId="3" fillId="0" borderId="0" xfId="6" applyFont="1" applyAlignment="1"/>
    <xf numFmtId="0" fontId="1" fillId="0" borderId="0" xfId="6" applyNumberFormat="1" applyFont="1" applyAlignment="1">
      <alignment horizontal="right"/>
    </xf>
    <xf numFmtId="0" fontId="9" fillId="0" borderId="0" xfId="6" applyNumberFormat="1" applyFont="1" applyAlignment="1">
      <alignment horizontal="left"/>
    </xf>
    <xf numFmtId="0" fontId="14" fillId="0" borderId="0" xfId="6" applyNumberFormat="1" applyFont="1" applyAlignment="1"/>
    <xf numFmtId="49" fontId="1" fillId="0" borderId="4" xfId="6" applyNumberFormat="1" applyFont="1" applyBorder="1" applyAlignment="1">
      <alignment horizontal="center"/>
    </xf>
    <xf numFmtId="0" fontId="3" fillId="0" borderId="0" xfId="6" applyFont="1" applyBorder="1" applyAlignment="1"/>
    <xf numFmtId="37" fontId="3" fillId="0" borderId="0" xfId="6" applyNumberFormat="1" applyFont="1" applyAlignment="1"/>
    <xf numFmtId="5" fontId="3" fillId="3" borderId="2" xfId="6" quotePrefix="1" applyNumberFormat="1" applyFont="1" applyFill="1" applyBorder="1" applyAlignment="1">
      <alignment horizontal="right"/>
    </xf>
    <xf numFmtId="0" fontId="3" fillId="0" borderId="0" xfId="6" applyNumberFormat="1" applyFont="1" applyAlignment="1"/>
    <xf numFmtId="0" fontId="3" fillId="0" borderId="0" xfId="6" applyFont="1" applyAlignment="1">
      <alignment horizontal="center"/>
    </xf>
    <xf numFmtId="5" fontId="3" fillId="0" borderId="0" xfId="6" quotePrefix="1" applyNumberFormat="1" applyFont="1" applyBorder="1" applyAlignment="1">
      <alignment horizontal="right"/>
    </xf>
    <xf numFmtId="0" fontId="3" fillId="0" borderId="0" xfId="6" applyNumberFormat="1" applyFont="1" applyBorder="1" applyAlignment="1"/>
    <xf numFmtId="37" fontId="3" fillId="0" borderId="0" xfId="6" applyNumberFormat="1" applyFont="1" applyBorder="1" applyAlignment="1"/>
    <xf numFmtId="0" fontId="3" fillId="0" borderId="2" xfId="6" applyFont="1" applyBorder="1" applyAlignment="1">
      <alignment horizontal="center"/>
    </xf>
    <xf numFmtId="0" fontId="8" fillId="0" borderId="2" xfId="6" applyNumberFormat="1" applyFont="1" applyBorder="1" applyAlignment="1">
      <alignment horizontal="center"/>
    </xf>
    <xf numFmtId="0" fontId="3" fillId="0" borderId="0" xfId="6" applyNumberFormat="1" applyFont="1" applyBorder="1" applyAlignment="1">
      <alignment horizontal="center"/>
    </xf>
    <xf numFmtId="167" fontId="3" fillId="0" borderId="0" xfId="6" applyNumberFormat="1" applyFont="1" applyBorder="1" applyAlignment="1"/>
    <xf numFmtId="0" fontId="8" fillId="0" borderId="0" xfId="6" applyNumberFormat="1" applyFont="1" applyBorder="1" applyAlignment="1"/>
    <xf numFmtId="5" fontId="3" fillId="3" borderId="2" xfId="6" applyNumberFormat="1" applyFont="1" applyFill="1" applyBorder="1" applyAlignment="1"/>
    <xf numFmtId="37" fontId="3" fillId="3" borderId="8" xfId="6" applyNumberFormat="1" applyFont="1" applyFill="1" applyBorder="1" applyAlignment="1"/>
    <xf numFmtId="7" fontId="3" fillId="0" borderId="0" xfId="6" applyNumberFormat="1" applyFont="1" applyBorder="1" applyAlignment="1"/>
    <xf numFmtId="5" fontId="3" fillId="3" borderId="8" xfId="6" applyNumberFormat="1" applyFont="1" applyFill="1" applyBorder="1" applyAlignment="1"/>
    <xf numFmtId="5" fontId="3" fillId="3" borderId="20" xfId="6" quotePrefix="1" applyNumberFormat="1" applyFont="1" applyFill="1" applyBorder="1" applyAlignment="1">
      <alignment horizontal="right"/>
    </xf>
    <xf numFmtId="0" fontId="1" fillId="0" borderId="0" xfId="6" applyNumberFormat="1" applyFont="1" applyAlignment="1"/>
    <xf numFmtId="167" fontId="3" fillId="3" borderId="20" xfId="6" applyNumberFormat="1" applyFont="1" applyFill="1" applyBorder="1" applyAlignment="1">
      <alignment horizontal="center"/>
    </xf>
    <xf numFmtId="37" fontId="3" fillId="3" borderId="20" xfId="6" applyNumberFormat="1" applyFont="1" applyFill="1" applyBorder="1" applyAlignment="1"/>
    <xf numFmtId="49" fontId="3" fillId="0" borderId="0" xfId="6" applyNumberFormat="1" applyFont="1" applyAlignment="1">
      <alignment horizontal="right"/>
    </xf>
    <xf numFmtId="5" fontId="3" fillId="0" borderId="0" xfId="6" applyNumberFormat="1" applyFont="1" applyBorder="1" applyAlignment="1"/>
    <xf numFmtId="49" fontId="3" fillId="0" borderId="0" xfId="6" applyNumberFormat="1" applyFont="1" applyBorder="1" applyAlignment="1"/>
    <xf numFmtId="5" fontId="3" fillId="3" borderId="20" xfId="6" applyNumberFormat="1" applyFont="1" applyFill="1" applyBorder="1" applyAlignment="1"/>
    <xf numFmtId="167" fontId="3" fillId="4" borderId="20" xfId="6" applyNumberFormat="1" applyFont="1" applyFill="1" applyBorder="1" applyAlignment="1">
      <alignment horizontal="center"/>
    </xf>
    <xf numFmtId="37" fontId="3" fillId="4" borderId="20" xfId="6" applyNumberFormat="1" applyFont="1" applyFill="1" applyBorder="1" applyAlignment="1"/>
    <xf numFmtId="7" fontId="3" fillId="4" borderId="20" xfId="6" applyNumberFormat="1" applyFont="1" applyFill="1" applyBorder="1" applyAlignment="1"/>
    <xf numFmtId="0" fontId="15" fillId="0" borderId="0" xfId="6" applyFont="1" applyAlignment="1"/>
    <xf numFmtId="0" fontId="3" fillId="0" borderId="0" xfId="6" applyNumberFormat="1" applyFont="1" applyAlignment="1">
      <alignment horizontal="right"/>
    </xf>
    <xf numFmtId="37" fontId="8" fillId="3" borderId="0" xfId="6" applyNumberFormat="1" applyFont="1" applyFill="1" applyAlignment="1"/>
    <xf numFmtId="49" fontId="1" fillId="0" borderId="0" xfId="6" applyNumberFormat="1" applyFont="1" applyBorder="1" applyAlignment="1">
      <alignment horizontal="center"/>
    </xf>
    <xf numFmtId="0" fontId="3" fillId="0" borderId="0" xfId="6" applyFont="1" applyAlignment="1">
      <alignment horizontal="right"/>
    </xf>
    <xf numFmtId="37" fontId="3" fillId="0" borderId="38" xfId="6" applyNumberFormat="1" applyFont="1" applyBorder="1" applyAlignment="1">
      <alignment horizontal="center"/>
    </xf>
    <xf numFmtId="0" fontId="3" fillId="0" borderId="38" xfId="6" applyFont="1" applyBorder="1" applyAlignment="1">
      <alignment horizontal="center"/>
    </xf>
    <xf numFmtId="37" fontId="8" fillId="3" borderId="2" xfId="6" applyNumberFormat="1" applyFont="1" applyFill="1" applyBorder="1" applyAlignment="1"/>
    <xf numFmtId="0" fontId="3" fillId="0" borderId="0" xfId="6" applyNumberFormat="1" applyFont="1" applyAlignment="1">
      <alignment horizontal="center"/>
    </xf>
    <xf numFmtId="5" fontId="8" fillId="3" borderId="2" xfId="6" applyNumberFormat="1" applyFont="1" applyFill="1" applyBorder="1" applyAlignment="1"/>
    <xf numFmtId="0" fontId="3" fillId="0" borderId="0" xfId="6" applyFont="1" applyBorder="1" applyAlignment="1">
      <alignment horizontal="center"/>
    </xf>
    <xf numFmtId="0" fontId="1" fillId="0" borderId="0" xfId="6" applyFont="1" applyBorder="1" applyAlignment="1">
      <alignment horizontal="center"/>
    </xf>
    <xf numFmtId="5" fontId="3" fillId="0" borderId="0" xfId="6" applyNumberFormat="1" applyFont="1" applyAlignment="1"/>
    <xf numFmtId="0" fontId="3" fillId="0" borderId="0" xfId="6" applyFont="1" applyAlignment="1">
      <alignment horizontal="left"/>
    </xf>
    <xf numFmtId="37" fontId="3" fillId="0" borderId="0" xfId="6" applyNumberFormat="1" applyFont="1" applyAlignment="1">
      <alignment horizontal="right"/>
    </xf>
    <xf numFmtId="10" fontId="3" fillId="0" borderId="0" xfId="6" applyNumberFormat="1" applyFont="1" applyAlignment="1">
      <alignment horizontal="right"/>
    </xf>
    <xf numFmtId="5" fontId="3" fillId="0" borderId="0" xfId="6" applyNumberFormat="1" applyFont="1" applyAlignment="1">
      <alignment horizontal="right"/>
    </xf>
    <xf numFmtId="49" fontId="3" fillId="0" borderId="0" xfId="7" applyNumberFormat="1" applyFont="1" applyAlignment="1">
      <alignment horizontal="right"/>
    </xf>
    <xf numFmtId="0" fontId="3" fillId="4" borderId="6" xfId="7" applyFont="1" applyFill="1" applyBorder="1" applyAlignment="1"/>
    <xf numFmtId="0" fontId="3" fillId="4" borderId="20" xfId="7" applyFont="1" applyFill="1" applyBorder="1" applyAlignment="1"/>
    <xf numFmtId="5" fontId="3" fillId="4" borderId="6" xfId="7" applyNumberFormat="1" applyFont="1" applyFill="1" applyBorder="1" applyAlignment="1"/>
    <xf numFmtId="5" fontId="3" fillId="4" borderId="20" xfId="7" applyNumberFormat="1" applyFont="1" applyFill="1" applyBorder="1" applyAlignment="1"/>
    <xf numFmtId="37" fontId="8" fillId="4" borderId="2" xfId="5" applyNumberFormat="1" applyFont="1" applyFill="1" applyBorder="1" applyAlignment="1"/>
    <xf numFmtId="0" fontId="3" fillId="4" borderId="0" xfId="5" applyNumberFormat="1" applyFont="1" applyFill="1" applyAlignment="1"/>
    <xf numFmtId="0" fontId="6" fillId="0" borderId="0" xfId="8" applyFont="1"/>
    <xf numFmtId="0" fontId="6" fillId="0" borderId="0" xfId="8" applyFont="1" applyBorder="1" applyAlignment="1">
      <alignment horizontal="center"/>
    </xf>
    <xf numFmtId="10" fontId="6" fillId="0" borderId="0" xfId="8" applyNumberFormat="1" applyFont="1" applyBorder="1" applyAlignment="1">
      <alignment horizontal="center"/>
    </xf>
    <xf numFmtId="37" fontId="6" fillId="0" borderId="0" xfId="8" applyNumberFormat="1" applyFont="1"/>
    <xf numFmtId="0" fontId="16" fillId="0" borderId="0" xfId="8" applyFont="1"/>
    <xf numFmtId="165" fontId="8" fillId="3" borderId="16" xfId="2" applyNumberFormat="1" applyFont="1" applyFill="1" applyBorder="1" applyAlignment="1"/>
    <xf numFmtId="0" fontId="9" fillId="0" borderId="0" xfId="6" applyNumberFormat="1" applyFont="1" applyBorder="1" applyAlignment="1">
      <alignment horizontal="center"/>
    </xf>
    <xf numFmtId="0" fontId="8" fillId="0" borderId="0" xfId="6" applyNumberFormat="1" applyFont="1" applyBorder="1" applyAlignment="1">
      <alignment horizontal="center"/>
    </xf>
    <xf numFmtId="9" fontId="3" fillId="3" borderId="2" xfId="6" applyNumberFormat="1" applyFont="1" applyFill="1" applyBorder="1" applyAlignment="1"/>
    <xf numFmtId="5" fontId="3" fillId="0" borderId="34" xfId="6" applyNumberFormat="1" applyFont="1" applyBorder="1" applyAlignment="1"/>
    <xf numFmtId="167" fontId="3" fillId="0" borderId="0" xfId="6" applyNumberFormat="1" applyFont="1" applyBorder="1" applyAlignment="1">
      <alignment horizontal="center"/>
    </xf>
    <xf numFmtId="0" fontId="11" fillId="0" borderId="0" xfId="6" applyFont="1" applyAlignment="1"/>
    <xf numFmtId="0" fontId="0" fillId="4" borderId="0" xfId="0" applyFill="1" applyAlignment="1"/>
    <xf numFmtId="49" fontId="1" fillId="0" borderId="0" xfId="6" applyNumberFormat="1" applyFont="1" applyAlignment="1">
      <alignment horizontal="right"/>
    </xf>
    <xf numFmtId="165" fontId="8" fillId="3" borderId="39" xfId="2" applyNumberFormat="1" applyFont="1" applyFill="1" applyBorder="1" applyAlignment="1"/>
    <xf numFmtId="0" fontId="1" fillId="0" borderId="0" xfId="6" applyFont="1" applyAlignment="1">
      <alignment horizontal="center"/>
    </xf>
    <xf numFmtId="49" fontId="1" fillId="0" borderId="0" xfId="5" applyNumberFormat="1" applyFont="1" applyAlignment="1">
      <alignment horizontal="center"/>
    </xf>
    <xf numFmtId="49" fontId="3" fillId="0" borderId="2" xfId="5" applyNumberFormat="1" applyFont="1" applyBorder="1" applyAlignment="1">
      <alignment horizontal="center"/>
    </xf>
    <xf numFmtId="49" fontId="3" fillId="0" borderId="20" xfId="5" applyNumberFormat="1" applyFont="1" applyBorder="1" applyAlignment="1">
      <alignment horizontal="center"/>
    </xf>
    <xf numFmtId="49" fontId="3" fillId="0" borderId="0" xfId="5" applyNumberFormat="1" applyFont="1" applyAlignment="1">
      <alignment horizontal="center"/>
    </xf>
    <xf numFmtId="49" fontId="3" fillId="0" borderId="0" xfId="5" applyNumberFormat="1" applyFont="1" applyAlignment="1" applyProtection="1">
      <alignment horizontal="center"/>
      <protection locked="0"/>
    </xf>
    <xf numFmtId="0" fontId="3" fillId="0" borderId="0" xfId="5" applyNumberFormat="1" applyFont="1" applyAlignment="1">
      <alignment horizontal="center"/>
    </xf>
    <xf numFmtId="0" fontId="1" fillId="0" borderId="0" xfId="6" applyFont="1" applyAlignment="1"/>
    <xf numFmtId="0" fontId="17" fillId="0" borderId="0" xfId="9" applyAlignment="1"/>
    <xf numFmtId="14" fontId="0" fillId="4" borderId="27" xfId="0" applyNumberForma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8" fillId="0" borderId="6" xfId="0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Fill="1" applyAlignment="1"/>
    <xf numFmtId="37" fontId="3" fillId="0" borderId="0" xfId="0" applyNumberFormat="1" applyFont="1" applyFill="1" applyBorder="1" applyAlignment="1"/>
    <xf numFmtId="7" fontId="3" fillId="0" borderId="0" xfId="0" applyNumberFormat="1" applyFont="1" applyFill="1" applyBorder="1" applyAlignment="1"/>
    <xf numFmtId="7" fontId="3" fillId="4" borderId="20" xfId="0" applyNumberFormat="1" applyFont="1" applyFill="1" applyBorder="1" applyAlignment="1"/>
    <xf numFmtId="0" fontId="0" fillId="0" borderId="0" xfId="0" applyAlignment="1">
      <alignment horizontal="center"/>
    </xf>
    <xf numFmtId="0" fontId="3" fillId="0" borderId="0" xfId="10"/>
    <xf numFmtId="0" fontId="1" fillId="0" borderId="0" xfId="10" applyFont="1" applyAlignment="1">
      <alignment horizontal="right"/>
    </xf>
    <xf numFmtId="0" fontId="1" fillId="0" borderId="0" xfId="7" applyFont="1"/>
    <xf numFmtId="0" fontId="1" fillId="0" borderId="0" xfId="10" applyFont="1" applyAlignment="1">
      <alignment horizontal="left"/>
    </xf>
    <xf numFmtId="0" fontId="3" fillId="0" borderId="0" xfId="10" applyAlignment="1">
      <alignment horizontal="fill"/>
    </xf>
    <xf numFmtId="0" fontId="1" fillId="0" borderId="0" xfId="10" quotePrefix="1" applyFont="1" applyAlignment="1">
      <alignment horizontal="center"/>
    </xf>
    <xf numFmtId="0" fontId="1" fillId="0" borderId="0" xfId="10" applyFont="1" applyAlignment="1">
      <alignment horizontal="center"/>
    </xf>
    <xf numFmtId="0" fontId="6" fillId="0" borderId="0" xfId="10" applyFont="1"/>
    <xf numFmtId="0" fontId="1" fillId="0" borderId="4" xfId="10" applyFont="1" applyBorder="1" applyAlignment="1">
      <alignment horizontal="left"/>
    </xf>
    <xf numFmtId="0" fontId="1" fillId="0" borderId="4" xfId="10" applyFont="1" applyBorder="1" applyAlignment="1">
      <alignment horizontal="center"/>
    </xf>
    <xf numFmtId="0" fontId="3" fillId="0" borderId="0" xfId="10" quotePrefix="1"/>
    <xf numFmtId="49" fontId="8" fillId="4" borderId="6" xfId="10" applyNumberFormat="1" applyFont="1" applyFill="1" applyBorder="1"/>
    <xf numFmtId="5" fontId="8" fillId="4" borderId="6" xfId="10" applyNumberFormat="1" applyFont="1" applyFill="1" applyBorder="1"/>
    <xf numFmtId="3" fontId="3" fillId="0" borderId="0" xfId="10" applyNumberFormat="1" applyAlignment="1">
      <alignment horizontal="right"/>
    </xf>
    <xf numFmtId="49" fontId="8" fillId="4" borderId="2" xfId="10" applyNumberFormat="1" applyFont="1" applyFill="1" applyBorder="1"/>
    <xf numFmtId="5" fontId="8" fillId="4" borderId="2" xfId="10" applyNumberFormat="1" applyFont="1" applyFill="1" applyBorder="1"/>
    <xf numFmtId="0" fontId="10" fillId="0" borderId="0" xfId="6"/>
    <xf numFmtId="0" fontId="0" fillId="4" borderId="22" xfId="0" applyFill="1" applyBorder="1" applyAlignment="1">
      <alignment horizontal="left"/>
    </xf>
    <xf numFmtId="0" fontId="0" fillId="4" borderId="23" xfId="0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27" xfId="0" applyFill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4" borderId="0" xfId="0" applyFont="1" applyFill="1" applyAlignment="1">
      <alignment horizontal="left"/>
    </xf>
    <xf numFmtId="0" fontId="0" fillId="4" borderId="28" xfId="0" applyFill="1" applyBorder="1" applyAlignment="1">
      <alignment horizontal="left" vertical="top"/>
    </xf>
    <xf numFmtId="0" fontId="0" fillId="4" borderId="34" xfId="0" applyFill="1" applyBorder="1" applyAlignment="1">
      <alignment horizontal="left" vertical="top"/>
    </xf>
    <xf numFmtId="0" fontId="0" fillId="4" borderId="35" xfId="0" applyFill="1" applyBorder="1" applyAlignment="1">
      <alignment horizontal="left" vertical="top"/>
    </xf>
    <xf numFmtId="0" fontId="0" fillId="4" borderId="30" xfId="0" applyFill="1" applyBorder="1" applyAlignment="1">
      <alignment horizontal="left" vertical="top"/>
    </xf>
    <xf numFmtId="0" fontId="0" fillId="4" borderId="0" xfId="0" applyFill="1" applyBorder="1" applyAlignment="1">
      <alignment horizontal="left" vertical="top"/>
    </xf>
    <xf numFmtId="0" fontId="0" fillId="4" borderId="31" xfId="0" applyFill="1" applyBorder="1" applyAlignment="1">
      <alignment horizontal="left" vertical="top"/>
    </xf>
    <xf numFmtId="0" fontId="0" fillId="4" borderId="32" xfId="0" applyFill="1" applyBorder="1" applyAlignment="1">
      <alignment horizontal="left" vertical="top"/>
    </xf>
    <xf numFmtId="0" fontId="0" fillId="4" borderId="2" xfId="0" applyFill="1" applyBorder="1" applyAlignment="1">
      <alignment horizontal="left" vertical="top"/>
    </xf>
    <xf numFmtId="0" fontId="0" fillId="4" borderId="33" xfId="0" applyFill="1" applyBorder="1" applyAlignment="1">
      <alignment horizontal="left" vertical="top"/>
    </xf>
    <xf numFmtId="0" fontId="0" fillId="4" borderId="7" xfId="0" applyFill="1" applyBorder="1" applyAlignment="1">
      <alignment horizontal="left" vertical="top"/>
    </xf>
    <xf numFmtId="0" fontId="0" fillId="4" borderId="29" xfId="0" applyFill="1" applyBorder="1" applyAlignment="1">
      <alignment horizontal="left" vertical="top"/>
    </xf>
    <xf numFmtId="0" fontId="3" fillId="0" borderId="25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0" fillId="4" borderId="21" xfId="0" applyFill="1" applyBorder="1" applyAlignment="1">
      <alignment horizontal="left"/>
    </xf>
    <xf numFmtId="0" fontId="1" fillId="0" borderId="0" xfId="6" applyFont="1" applyAlignment="1">
      <alignment horizontal="center"/>
    </xf>
    <xf numFmtId="0" fontId="12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0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5" fillId="0" borderId="0" xfId="8" applyFont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2" applyNumberFormat="1" applyFont="1" applyAlignment="1">
      <alignment horizontal="center"/>
    </xf>
    <xf numFmtId="49" fontId="9" fillId="0" borderId="0" xfId="2" applyNumberFormat="1" applyFont="1" applyAlignment="1">
      <alignment horizontal="center"/>
    </xf>
    <xf numFmtId="0" fontId="1" fillId="0" borderId="0" xfId="6" applyNumberFormat="1" applyFont="1" applyAlignment="1">
      <alignment horizontal="center"/>
    </xf>
    <xf numFmtId="0" fontId="9" fillId="0" borderId="0" xfId="6" applyNumberFormat="1" applyFont="1" applyAlignment="1">
      <alignment horizontal="center"/>
    </xf>
    <xf numFmtId="0" fontId="9" fillId="0" borderId="0" xfId="5" applyNumberFormat="1" applyFont="1" applyAlignment="1">
      <alignment horizontal="center"/>
    </xf>
    <xf numFmtId="0" fontId="1" fillId="0" borderId="0" xfId="5" applyNumberFormat="1" applyFont="1" applyAlignment="1">
      <alignment horizontal="center"/>
    </xf>
    <xf numFmtId="0" fontId="1" fillId="0" borderId="0" xfId="4" applyFont="1" applyAlignment="1">
      <alignment horizontal="center"/>
    </xf>
    <xf numFmtId="0" fontId="1" fillId="0" borderId="0" xfId="4" applyNumberFormat="1" applyFont="1" applyAlignment="1">
      <alignment horizontal="center"/>
    </xf>
    <xf numFmtId="0" fontId="1" fillId="0" borderId="0" xfId="7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7" applyFont="1" applyAlignment="1">
      <alignment horizontal="center"/>
    </xf>
    <xf numFmtId="0" fontId="1" fillId="0" borderId="0" xfId="10" applyFont="1" applyAlignment="1">
      <alignment horizontal="center"/>
    </xf>
  </cellXfs>
  <cellStyles count="11">
    <cellStyle name="Hyperlink" xfId="9" builtinId="8"/>
    <cellStyle name="Normal" xfId="0" builtinId="0"/>
    <cellStyle name="Normal 2" xfId="6" xr:uid="{00000000-0005-0000-0000-000002000000}"/>
    <cellStyle name="Normal 2 2" xfId="8" xr:uid="{00000000-0005-0000-0000-000003000000}"/>
    <cellStyle name="Normal 3" xfId="10" xr:uid="{858009BB-D0CF-4CC9-94CB-EA39C8A3CD1D}"/>
    <cellStyle name="Normal_rcf PNMI app c CM cst rpt after 7-31-08" xfId="1" xr:uid="{00000000-0005-0000-0000-000004000000}"/>
    <cellStyle name="Normal_sch a" xfId="2" xr:uid="{00000000-0005-0000-0000-000005000000}"/>
    <cellStyle name="Normal_sch e" xfId="3" xr:uid="{00000000-0005-0000-0000-000006000000}"/>
    <cellStyle name="Normal_sch e 2" xfId="5" xr:uid="{00000000-0005-0000-0000-000007000000}"/>
    <cellStyle name="Normal_sch g" xfId="4" xr:uid="{00000000-0005-0000-0000-000008000000}"/>
    <cellStyle name="Normal_sch k" xfId="7" xr:uid="{00000000-0005-0000-0000-000009000000}"/>
  </cellStyles>
  <dxfs count="9">
    <dxf>
      <border>
        <top/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292100</xdr:colOff>
      <xdr:row>1</xdr:row>
      <xdr:rowOff>0</xdr:rowOff>
    </xdr:from>
    <xdr:to>
      <xdr:col>1</xdr:col>
      <xdr:colOff>1117599</xdr:colOff>
      <xdr:row>12</xdr:row>
      <xdr:rowOff>17048</xdr:rowOff>
    </xdr:to>
    <xdr:pic>
      <xdr:nvPicPr>
        <xdr:cNvPr id="3" name="Picture 2" descr="http://inet.state.me.us/dhhs/forms/letterhead/documents/Letterhead-082418/DHHS-Logo_6x6_300dpi.jpg">
          <a:extLst>
            <a:ext uri="{FF2B5EF4-FFF2-40B4-BE49-F238E27FC236}">
              <a16:creationId xmlns:a16="http://schemas.microsoft.com/office/drawing/2014/main" id="{6EBCF654-BFEC-4EAD-B369-AD1A70B8F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100" y="381000"/>
          <a:ext cx="2425699" cy="24173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HHS.Audit@maine.gov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155"/>
  <sheetViews>
    <sheetView showGridLines="0" tabSelected="1" zoomScaleNormal="100" workbookViewId="0">
      <selection activeCell="B7" sqref="B7:C7"/>
    </sheetView>
  </sheetViews>
  <sheetFormatPr defaultRowHeight="15" x14ac:dyDescent="0.2"/>
  <cols>
    <col min="1" max="1" width="21.21875" customWidth="1"/>
    <col min="2" max="2" width="19.33203125" style="74" customWidth="1"/>
    <col min="3" max="3" width="15.6640625" style="74" customWidth="1"/>
    <col min="4" max="5" width="14.77734375" style="74" customWidth="1"/>
    <col min="6" max="6" width="13.44140625" style="20" customWidth="1"/>
  </cols>
  <sheetData>
    <row r="1" spans="1:6" s="74" customFormat="1" ht="15.75" x14ac:dyDescent="0.25">
      <c r="A1" s="311" t="s">
        <v>540</v>
      </c>
      <c r="F1" s="20"/>
    </row>
    <row r="2" spans="1:6" s="74" customFormat="1" ht="6" customHeight="1" x14ac:dyDescent="0.25">
      <c r="A2" s="311"/>
      <c r="F2" s="20"/>
    </row>
    <row r="3" spans="1:6" s="74" customFormat="1" x14ac:dyDescent="0.2">
      <c r="A3" s="232" t="s">
        <v>538</v>
      </c>
      <c r="F3" s="20"/>
    </row>
    <row r="4" spans="1:6" s="74" customFormat="1" x14ac:dyDescent="0.2">
      <c r="A4" s="312" t="s">
        <v>539</v>
      </c>
      <c r="F4" s="20"/>
    </row>
    <row r="5" spans="1:6" s="74" customFormat="1" x14ac:dyDescent="0.2">
      <c r="F5" s="20"/>
    </row>
    <row r="6" spans="1:6" s="74" customFormat="1" ht="15.75" x14ac:dyDescent="0.25">
      <c r="A6" s="72" t="s">
        <v>186</v>
      </c>
      <c r="F6" s="20"/>
    </row>
    <row r="7" spans="1:6" x14ac:dyDescent="0.2">
      <c r="A7" t="s">
        <v>178</v>
      </c>
      <c r="B7" s="346"/>
      <c r="C7" s="343"/>
      <c r="D7" s="20"/>
      <c r="E7" s="20"/>
    </row>
    <row r="8" spans="1:6" x14ac:dyDescent="0.2">
      <c r="A8" t="s">
        <v>163</v>
      </c>
      <c r="B8" s="343"/>
      <c r="C8" s="343"/>
      <c r="D8" s="20"/>
      <c r="E8" s="20"/>
    </row>
    <row r="9" spans="1:6" x14ac:dyDescent="0.2">
      <c r="A9" s="19" t="s">
        <v>190</v>
      </c>
      <c r="B9" s="108"/>
      <c r="C9" s="20"/>
      <c r="D9" s="20"/>
      <c r="E9" s="20"/>
    </row>
    <row r="10" spans="1:6" s="74" customFormat="1" x14ac:dyDescent="0.2">
      <c r="A10" s="19" t="s">
        <v>191</v>
      </c>
      <c r="B10" s="108"/>
      <c r="C10" s="98"/>
      <c r="D10" s="98"/>
      <c r="E10" s="98"/>
      <c r="F10" s="20"/>
    </row>
    <row r="11" spans="1:6" s="74" customFormat="1" x14ac:dyDescent="0.2">
      <c r="A11" s="19" t="s">
        <v>189</v>
      </c>
      <c r="B11" s="167"/>
      <c r="C11" s="98"/>
      <c r="D11" s="98"/>
      <c r="E11" s="98"/>
      <c r="F11" s="20"/>
    </row>
    <row r="12" spans="1:6" x14ac:dyDescent="0.2">
      <c r="A12" t="s">
        <v>181</v>
      </c>
      <c r="B12" s="108"/>
      <c r="C12" s="20"/>
      <c r="D12" s="20"/>
      <c r="E12" s="20"/>
    </row>
    <row r="13" spans="1:6" x14ac:dyDescent="0.2">
      <c r="A13" t="s">
        <v>182</v>
      </c>
      <c r="B13" s="108"/>
      <c r="C13" s="20"/>
      <c r="D13" s="20"/>
      <c r="E13" s="20"/>
    </row>
    <row r="14" spans="1:6" x14ac:dyDescent="0.2">
      <c r="A14" t="s">
        <v>183</v>
      </c>
      <c r="B14" s="128"/>
      <c r="C14" s="20"/>
      <c r="D14" s="20"/>
      <c r="E14" s="20"/>
    </row>
    <row r="15" spans="1:6" x14ac:dyDescent="0.2">
      <c r="D15" s="20"/>
      <c r="E15" s="20"/>
    </row>
    <row r="16" spans="1:6" s="74" customFormat="1" x14ac:dyDescent="0.2">
      <c r="A16" s="19" t="s">
        <v>205</v>
      </c>
      <c r="B16" s="108"/>
      <c r="D16" s="20"/>
      <c r="E16" s="20"/>
      <c r="F16" s="20"/>
    </row>
    <row r="17" spans="1:6" x14ac:dyDescent="0.2">
      <c r="A17" t="s">
        <v>179</v>
      </c>
      <c r="B17" s="100"/>
      <c r="C17" s="20"/>
      <c r="D17" s="20"/>
      <c r="E17" s="20"/>
    </row>
    <row r="18" spans="1:6" x14ac:dyDescent="0.2">
      <c r="A18" t="s">
        <v>180</v>
      </c>
      <c r="B18" s="100"/>
      <c r="C18" s="20"/>
      <c r="D18" s="20"/>
      <c r="E18" s="20"/>
    </row>
    <row r="20" spans="1:6" s="74" customFormat="1" x14ac:dyDescent="0.2">
      <c r="A20" s="19" t="s">
        <v>518</v>
      </c>
      <c r="B20" s="301"/>
      <c r="F20" s="20"/>
    </row>
    <row r="21" spans="1:6" s="74" customFormat="1" x14ac:dyDescent="0.2">
      <c r="F21" s="20"/>
    </row>
    <row r="22" spans="1:6" s="74" customFormat="1" x14ac:dyDescent="0.2">
      <c r="A22" s="19" t="s">
        <v>527</v>
      </c>
      <c r="B22" s="149"/>
      <c r="F22" s="20"/>
    </row>
    <row r="23" spans="1:6" s="74" customFormat="1" x14ac:dyDescent="0.2">
      <c r="F23" s="20"/>
    </row>
    <row r="24" spans="1:6" x14ac:dyDescent="0.2">
      <c r="A24" s="16" t="s">
        <v>184</v>
      </c>
      <c r="B24" s="16"/>
      <c r="C24" s="16"/>
      <c r="D24" s="16"/>
      <c r="E24" s="16"/>
    </row>
    <row r="25" spans="1:6" x14ac:dyDescent="0.2">
      <c r="A25" s="17" t="s">
        <v>66</v>
      </c>
      <c r="B25" s="99"/>
      <c r="C25" s="96"/>
      <c r="D25" s="96"/>
      <c r="E25" s="96"/>
    </row>
    <row r="27" spans="1:6" x14ac:dyDescent="0.2">
      <c r="A27" s="93" t="s">
        <v>64</v>
      </c>
      <c r="B27" s="93"/>
      <c r="C27" s="93"/>
      <c r="D27" s="93"/>
      <c r="E27" s="93"/>
    </row>
    <row r="28" spans="1:6" s="74" customFormat="1" x14ac:dyDescent="0.2">
      <c r="A28" s="114" t="s">
        <v>185</v>
      </c>
      <c r="B28" s="114" t="s">
        <v>194</v>
      </c>
      <c r="C28" s="114" t="s">
        <v>66</v>
      </c>
    </row>
    <row r="29" spans="1:6" x14ac:dyDescent="0.2">
      <c r="A29" s="118" t="s">
        <v>175</v>
      </c>
      <c r="B29" s="118" t="s">
        <v>175</v>
      </c>
      <c r="C29" s="119"/>
      <c r="D29"/>
      <c r="E29"/>
      <c r="F29"/>
    </row>
    <row r="30" spans="1:6" x14ac:dyDescent="0.2">
      <c r="A30" s="120" t="s">
        <v>175</v>
      </c>
      <c r="B30" s="120" t="s">
        <v>175</v>
      </c>
      <c r="C30" s="121"/>
      <c r="D30"/>
      <c r="E30"/>
      <c r="F30"/>
    </row>
    <row r="31" spans="1:6" x14ac:dyDescent="0.2">
      <c r="A31" s="120" t="s">
        <v>175</v>
      </c>
      <c r="B31" s="120" t="s">
        <v>175</v>
      </c>
      <c r="C31" s="121"/>
      <c r="D31"/>
      <c r="E31"/>
      <c r="F31"/>
    </row>
    <row r="32" spans="1:6" x14ac:dyDescent="0.2">
      <c r="A32" s="120" t="s">
        <v>175</v>
      </c>
      <c r="B32" s="120" t="s">
        <v>175</v>
      </c>
      <c r="C32" s="121"/>
      <c r="D32"/>
      <c r="E32"/>
      <c r="F32"/>
    </row>
    <row r="33" spans="1:6" x14ac:dyDescent="0.2">
      <c r="A33" s="122" t="s">
        <v>175</v>
      </c>
      <c r="B33" s="122" t="s">
        <v>175</v>
      </c>
      <c r="C33" s="123"/>
      <c r="D33"/>
      <c r="E33"/>
      <c r="F33"/>
    </row>
    <row r="35" spans="1:6" ht="15.75" x14ac:dyDescent="0.25">
      <c r="A35" s="72" t="s">
        <v>187</v>
      </c>
    </row>
    <row r="36" spans="1:6" x14ac:dyDescent="0.2">
      <c r="A36" s="97" t="s">
        <v>192</v>
      </c>
      <c r="B36" s="343"/>
      <c r="C36" s="343"/>
      <c r="D36" s="20"/>
      <c r="E36" s="20"/>
    </row>
    <row r="37" spans="1:6" x14ac:dyDescent="0.2">
      <c r="A37" s="19" t="s">
        <v>163</v>
      </c>
      <c r="B37" s="343"/>
      <c r="C37" s="343"/>
      <c r="D37" s="20"/>
      <c r="E37" s="20"/>
    </row>
    <row r="38" spans="1:6" x14ac:dyDescent="0.2">
      <c r="A38" s="19" t="s">
        <v>190</v>
      </c>
      <c r="B38" s="108"/>
      <c r="C38" s="20"/>
      <c r="D38" s="20"/>
      <c r="E38" s="20"/>
    </row>
    <row r="39" spans="1:6" s="74" customFormat="1" x14ac:dyDescent="0.2">
      <c r="A39" s="19" t="s">
        <v>191</v>
      </c>
      <c r="B39" s="108"/>
      <c r="C39" s="20"/>
      <c r="D39" s="20"/>
      <c r="E39" s="20"/>
      <c r="F39" s="20"/>
    </row>
    <row r="40" spans="1:6" s="74" customFormat="1" x14ac:dyDescent="0.2">
      <c r="A40" s="19" t="s">
        <v>189</v>
      </c>
      <c r="B40" s="167"/>
      <c r="C40" s="20"/>
      <c r="D40" s="20"/>
      <c r="E40" s="20"/>
      <c r="F40" s="20"/>
    </row>
    <row r="41" spans="1:6" x14ac:dyDescent="0.2">
      <c r="A41" s="19" t="s">
        <v>182</v>
      </c>
      <c r="B41" s="108"/>
      <c r="C41" s="20"/>
      <c r="D41" s="20"/>
      <c r="E41" s="20"/>
    </row>
    <row r="42" spans="1:6" x14ac:dyDescent="0.2">
      <c r="A42" s="19" t="s">
        <v>183</v>
      </c>
      <c r="B42" s="128"/>
      <c r="C42" s="20"/>
      <c r="D42" s="20"/>
      <c r="E42" s="20"/>
    </row>
    <row r="44" spans="1:6" s="74" customFormat="1" x14ac:dyDescent="0.2">
      <c r="A44" s="19" t="s">
        <v>193</v>
      </c>
      <c r="B44" s="108"/>
      <c r="C44" s="20"/>
      <c r="F44" s="20"/>
    </row>
    <row r="45" spans="1:6" s="74" customFormat="1" x14ac:dyDescent="0.2">
      <c r="F45" s="20"/>
    </row>
    <row r="46" spans="1:6" x14ac:dyDescent="0.2">
      <c r="A46" s="16" t="s">
        <v>526</v>
      </c>
    </row>
    <row r="47" spans="1:6" x14ac:dyDescent="0.2">
      <c r="A47" s="111" t="s">
        <v>58</v>
      </c>
      <c r="B47" s="111" t="s">
        <v>130</v>
      </c>
      <c r="C47" s="111" t="s">
        <v>188</v>
      </c>
      <c r="D47" s="112"/>
    </row>
    <row r="48" spans="1:6" x14ac:dyDescent="0.2">
      <c r="A48" s="115"/>
      <c r="B48" s="115"/>
      <c r="C48" s="344"/>
      <c r="D48" s="344"/>
    </row>
    <row r="49" spans="1:4" x14ac:dyDescent="0.2">
      <c r="A49" s="116"/>
      <c r="B49" s="116"/>
      <c r="C49" s="341"/>
      <c r="D49" s="341"/>
    </row>
    <row r="50" spans="1:4" x14ac:dyDescent="0.2">
      <c r="A50" s="116"/>
      <c r="B50" s="116"/>
      <c r="C50" s="341"/>
      <c r="D50" s="341"/>
    </row>
    <row r="51" spans="1:4" x14ac:dyDescent="0.2">
      <c r="A51" s="116"/>
      <c r="B51" s="116"/>
      <c r="C51" s="341"/>
      <c r="D51" s="341"/>
    </row>
    <row r="52" spans="1:4" x14ac:dyDescent="0.2">
      <c r="A52" s="116"/>
      <c r="B52" s="116"/>
      <c r="C52" s="341"/>
      <c r="D52" s="341"/>
    </row>
    <row r="53" spans="1:4" x14ac:dyDescent="0.2">
      <c r="A53" s="116"/>
      <c r="B53" s="116"/>
      <c r="C53" s="341"/>
      <c r="D53" s="341"/>
    </row>
    <row r="54" spans="1:4" x14ac:dyDescent="0.2">
      <c r="A54" s="116"/>
      <c r="B54" s="116"/>
      <c r="C54" s="341"/>
      <c r="D54" s="341"/>
    </row>
    <row r="55" spans="1:4" x14ac:dyDescent="0.2">
      <c r="A55" s="117"/>
      <c r="B55" s="117"/>
      <c r="C55" s="342"/>
      <c r="D55" s="342"/>
    </row>
    <row r="57" spans="1:4" ht="15.75" x14ac:dyDescent="0.25">
      <c r="A57" s="72" t="s">
        <v>195</v>
      </c>
    </row>
    <row r="58" spans="1:4" x14ac:dyDescent="0.2">
      <c r="A58" s="19" t="s">
        <v>69</v>
      </c>
      <c r="B58" s="343"/>
      <c r="C58" s="343"/>
    </row>
    <row r="59" spans="1:4" x14ac:dyDescent="0.2">
      <c r="A59" s="19" t="s">
        <v>196</v>
      </c>
      <c r="B59" s="343"/>
      <c r="C59" s="343"/>
    </row>
    <row r="60" spans="1:4" x14ac:dyDescent="0.2">
      <c r="A60" s="19" t="s">
        <v>190</v>
      </c>
      <c r="B60" s="108"/>
    </row>
    <row r="61" spans="1:4" x14ac:dyDescent="0.2">
      <c r="A61" s="19" t="s">
        <v>191</v>
      </c>
      <c r="B61" s="108"/>
    </row>
    <row r="62" spans="1:4" x14ac:dyDescent="0.2">
      <c r="A62" s="19" t="s">
        <v>189</v>
      </c>
      <c r="B62" s="167"/>
    </row>
    <row r="63" spans="1:4" x14ac:dyDescent="0.2">
      <c r="A63" s="19" t="s">
        <v>182</v>
      </c>
      <c r="B63" s="108"/>
    </row>
    <row r="64" spans="1:4" x14ac:dyDescent="0.2">
      <c r="A64" s="19" t="s">
        <v>197</v>
      </c>
      <c r="B64" s="128"/>
    </row>
    <row r="66" spans="1:6" ht="15.75" x14ac:dyDescent="0.25">
      <c r="A66" s="72" t="s">
        <v>198</v>
      </c>
    </row>
    <row r="67" spans="1:6" s="74" customFormat="1" x14ac:dyDescent="0.2">
      <c r="A67" s="19" t="s">
        <v>255</v>
      </c>
      <c r="F67" s="20"/>
    </row>
    <row r="68" spans="1:6" s="74" customFormat="1" x14ac:dyDescent="0.2">
      <c r="A68" s="19" t="s">
        <v>256</v>
      </c>
      <c r="D68" s="129"/>
      <c r="E68" s="20"/>
    </row>
    <row r="69" spans="1:6" s="74" customFormat="1" ht="15.75" x14ac:dyDescent="0.25">
      <c r="A69" s="72"/>
      <c r="F69" s="20"/>
    </row>
    <row r="70" spans="1:6" x14ac:dyDescent="0.2">
      <c r="A70" s="16" t="s">
        <v>199</v>
      </c>
    </row>
    <row r="71" spans="1:6" x14ac:dyDescent="0.2">
      <c r="A71" s="111" t="s">
        <v>200</v>
      </c>
      <c r="B71" s="111" t="s">
        <v>185</v>
      </c>
      <c r="C71" s="111" t="s">
        <v>194</v>
      </c>
      <c r="D71" s="345" t="s">
        <v>201</v>
      </c>
      <c r="E71" s="345"/>
      <c r="F71" s="345"/>
    </row>
    <row r="72" spans="1:6" x14ac:dyDescent="0.2">
      <c r="A72" s="115"/>
      <c r="B72" s="313"/>
      <c r="C72" s="313"/>
      <c r="D72" s="344"/>
      <c r="E72" s="344"/>
      <c r="F72" s="344"/>
    </row>
    <row r="73" spans="1:6" x14ac:dyDescent="0.2">
      <c r="A73" s="116"/>
      <c r="B73" s="116"/>
      <c r="C73" s="116"/>
      <c r="D73" s="341"/>
      <c r="E73" s="341"/>
      <c r="F73" s="341"/>
    </row>
    <row r="74" spans="1:6" x14ac:dyDescent="0.2">
      <c r="A74" s="116"/>
      <c r="B74" s="116"/>
      <c r="C74" s="116"/>
      <c r="D74" s="341"/>
      <c r="E74" s="341"/>
      <c r="F74" s="341"/>
    </row>
    <row r="75" spans="1:6" x14ac:dyDescent="0.2">
      <c r="A75" s="117"/>
      <c r="B75" s="117"/>
      <c r="C75" s="117"/>
      <c r="D75" s="342"/>
      <c r="E75" s="342"/>
      <c r="F75" s="342"/>
    </row>
    <row r="77" spans="1:6" ht="15.75" x14ac:dyDescent="0.25">
      <c r="A77" s="72" t="s">
        <v>208</v>
      </c>
    </row>
    <row r="78" spans="1:6" x14ac:dyDescent="0.2">
      <c r="A78" s="74" t="s">
        <v>250</v>
      </c>
    </row>
    <row r="79" spans="1:6" x14ac:dyDescent="0.2">
      <c r="A79" s="74" t="s">
        <v>251</v>
      </c>
    </row>
    <row r="80" spans="1:6" x14ac:dyDescent="0.2">
      <c r="A80" s="19" t="s">
        <v>257</v>
      </c>
    </row>
    <row r="81" spans="1:6" s="74" customFormat="1" x14ac:dyDescent="0.2">
      <c r="F81" s="20"/>
    </row>
    <row r="82" spans="1:6" s="74" customFormat="1" x14ac:dyDescent="0.2">
      <c r="A82" s="2" t="s">
        <v>149</v>
      </c>
      <c r="F82" s="20"/>
    </row>
    <row r="84" spans="1:6" s="74" customFormat="1" x14ac:dyDescent="0.2">
      <c r="A84" s="26" t="s">
        <v>215</v>
      </c>
      <c r="B84" s="6"/>
      <c r="C84" s="6"/>
      <c r="D84" s="6"/>
      <c r="E84" s="6"/>
      <c r="F84" s="110"/>
    </row>
    <row r="85" spans="1:6" x14ac:dyDescent="0.2">
      <c r="A85" s="19" t="s">
        <v>209</v>
      </c>
      <c r="B85" s="343"/>
      <c r="C85" s="343"/>
    </row>
    <row r="86" spans="1:6" x14ac:dyDescent="0.2">
      <c r="A86" s="19" t="s">
        <v>210</v>
      </c>
      <c r="B86" s="343"/>
      <c r="C86" s="343"/>
    </row>
    <row r="87" spans="1:6" x14ac:dyDescent="0.2">
      <c r="A87" s="19" t="s">
        <v>211</v>
      </c>
      <c r="B87" s="108"/>
    </row>
    <row r="88" spans="1:6" x14ac:dyDescent="0.2">
      <c r="A88" s="19" t="s">
        <v>212</v>
      </c>
      <c r="B88" s="108"/>
    </row>
    <row r="89" spans="1:6" x14ac:dyDescent="0.2">
      <c r="A89" s="19" t="s">
        <v>213</v>
      </c>
      <c r="B89" s="108"/>
    </row>
    <row r="91" spans="1:6" x14ac:dyDescent="0.2">
      <c r="A91" s="19" t="s">
        <v>223</v>
      </c>
      <c r="B91" s="108"/>
    </row>
    <row r="92" spans="1:6" x14ac:dyDescent="0.2">
      <c r="A92" s="19" t="s">
        <v>214</v>
      </c>
      <c r="C92" s="347"/>
      <c r="D92" s="348"/>
      <c r="E92" s="348"/>
      <c r="F92" s="349"/>
    </row>
    <row r="93" spans="1:6" x14ac:dyDescent="0.2">
      <c r="C93" s="350"/>
      <c r="D93" s="351"/>
      <c r="E93" s="351"/>
      <c r="F93" s="352"/>
    </row>
    <row r="94" spans="1:6" x14ac:dyDescent="0.2">
      <c r="C94" s="350"/>
      <c r="D94" s="351"/>
      <c r="E94" s="351"/>
      <c r="F94" s="352"/>
    </row>
    <row r="95" spans="1:6" x14ac:dyDescent="0.2">
      <c r="C95" s="353"/>
      <c r="D95" s="354"/>
      <c r="E95" s="354"/>
      <c r="F95" s="355"/>
    </row>
    <row r="97" spans="1:6" x14ac:dyDescent="0.2">
      <c r="A97" s="19" t="s">
        <v>31</v>
      </c>
      <c r="C97" s="108"/>
    </row>
    <row r="98" spans="1:6" x14ac:dyDescent="0.2">
      <c r="A98" s="19" t="s">
        <v>30</v>
      </c>
      <c r="C98" s="109"/>
    </row>
    <row r="99" spans="1:6" x14ac:dyDescent="0.2">
      <c r="A99" s="19" t="s">
        <v>120</v>
      </c>
      <c r="C99" s="109"/>
    </row>
    <row r="100" spans="1:6" x14ac:dyDescent="0.2">
      <c r="A100" s="19" t="s">
        <v>125</v>
      </c>
      <c r="C100" s="166"/>
    </row>
    <row r="102" spans="1:6" s="74" customFormat="1" x14ac:dyDescent="0.2">
      <c r="A102" s="26" t="s">
        <v>216</v>
      </c>
      <c r="B102" s="6"/>
      <c r="C102" s="6"/>
      <c r="D102" s="6"/>
      <c r="E102" s="6"/>
      <c r="F102" s="110"/>
    </row>
    <row r="103" spans="1:6" s="74" customFormat="1" x14ac:dyDescent="0.2">
      <c r="A103" s="19" t="s">
        <v>217</v>
      </c>
      <c r="B103" s="343"/>
      <c r="C103" s="343"/>
      <c r="F103" s="20"/>
    </row>
    <row r="104" spans="1:6" s="74" customFormat="1" x14ac:dyDescent="0.2">
      <c r="A104" s="19" t="s">
        <v>218</v>
      </c>
      <c r="B104" s="343"/>
      <c r="C104" s="343"/>
      <c r="F104" s="20"/>
    </row>
    <row r="105" spans="1:6" s="74" customFormat="1" x14ac:dyDescent="0.2">
      <c r="A105" s="19" t="s">
        <v>219</v>
      </c>
      <c r="B105" s="108"/>
      <c r="F105" s="20"/>
    </row>
    <row r="106" spans="1:6" s="74" customFormat="1" x14ac:dyDescent="0.2">
      <c r="A106" s="19" t="s">
        <v>220</v>
      </c>
      <c r="B106" s="108"/>
      <c r="F106" s="20"/>
    </row>
    <row r="107" spans="1:6" s="74" customFormat="1" x14ac:dyDescent="0.2">
      <c r="A107" s="19" t="s">
        <v>221</v>
      </c>
      <c r="B107" s="108"/>
      <c r="F107" s="20"/>
    </row>
    <row r="108" spans="1:6" s="74" customFormat="1" x14ac:dyDescent="0.2">
      <c r="F108" s="20"/>
    </row>
    <row r="109" spans="1:6" s="74" customFormat="1" x14ac:dyDescent="0.2">
      <c r="A109" s="19" t="s">
        <v>222</v>
      </c>
      <c r="B109" s="108"/>
      <c r="F109" s="20"/>
    </row>
    <row r="110" spans="1:6" s="74" customFormat="1" x14ac:dyDescent="0.2">
      <c r="A110" s="19" t="s">
        <v>214</v>
      </c>
      <c r="C110" s="347"/>
      <c r="D110" s="356"/>
      <c r="E110" s="356"/>
      <c r="F110" s="357"/>
    </row>
    <row r="111" spans="1:6" s="74" customFormat="1" x14ac:dyDescent="0.2">
      <c r="C111" s="350"/>
      <c r="D111" s="351"/>
      <c r="E111" s="351"/>
      <c r="F111" s="352"/>
    </row>
    <row r="112" spans="1:6" s="74" customFormat="1" x14ac:dyDescent="0.2">
      <c r="C112" s="350"/>
      <c r="D112" s="351"/>
      <c r="E112" s="351"/>
      <c r="F112" s="352"/>
    </row>
    <row r="113" spans="1:6" s="74" customFormat="1" x14ac:dyDescent="0.2">
      <c r="C113" s="353"/>
      <c r="D113" s="354"/>
      <c r="E113" s="354"/>
      <c r="F113" s="355"/>
    </row>
    <row r="114" spans="1:6" s="74" customFormat="1" x14ac:dyDescent="0.2">
      <c r="F114" s="20"/>
    </row>
    <row r="115" spans="1:6" s="74" customFormat="1" x14ac:dyDescent="0.2">
      <c r="A115" s="19" t="s">
        <v>31</v>
      </c>
      <c r="C115" s="108"/>
      <c r="F115" s="20"/>
    </row>
    <row r="116" spans="1:6" s="74" customFormat="1" x14ac:dyDescent="0.2">
      <c r="A116" s="19" t="s">
        <v>30</v>
      </c>
      <c r="C116" s="109"/>
      <c r="F116" s="20"/>
    </row>
    <row r="117" spans="1:6" s="74" customFormat="1" x14ac:dyDescent="0.2">
      <c r="A117" s="19" t="s">
        <v>120</v>
      </c>
      <c r="C117" s="109"/>
      <c r="F117" s="20"/>
    </row>
    <row r="118" spans="1:6" s="74" customFormat="1" x14ac:dyDescent="0.2">
      <c r="A118" s="19" t="s">
        <v>125</v>
      </c>
      <c r="C118" s="166"/>
      <c r="F118" s="20"/>
    </row>
    <row r="120" spans="1:6" s="74" customFormat="1" x14ac:dyDescent="0.2">
      <c r="A120" s="26" t="s">
        <v>224</v>
      </c>
      <c r="B120" s="6"/>
      <c r="C120" s="6"/>
      <c r="D120" s="6"/>
      <c r="E120" s="6"/>
      <c r="F120" s="110"/>
    </row>
    <row r="121" spans="1:6" s="74" customFormat="1" x14ac:dyDescent="0.2">
      <c r="A121" s="19" t="s">
        <v>225</v>
      </c>
      <c r="B121" s="343"/>
      <c r="C121" s="343"/>
      <c r="F121" s="20"/>
    </row>
    <row r="122" spans="1:6" s="74" customFormat="1" x14ac:dyDescent="0.2">
      <c r="A122" s="19" t="s">
        <v>226</v>
      </c>
      <c r="B122" s="343"/>
      <c r="C122" s="343"/>
      <c r="F122" s="20"/>
    </row>
    <row r="123" spans="1:6" s="74" customFormat="1" x14ac:dyDescent="0.2">
      <c r="A123" s="19" t="s">
        <v>227</v>
      </c>
      <c r="B123" s="108"/>
      <c r="F123" s="20"/>
    </row>
    <row r="124" spans="1:6" s="74" customFormat="1" x14ac:dyDescent="0.2">
      <c r="A124" s="19" t="s">
        <v>228</v>
      </c>
      <c r="B124" s="108"/>
      <c r="F124" s="20"/>
    </row>
    <row r="125" spans="1:6" s="74" customFormat="1" x14ac:dyDescent="0.2">
      <c r="A125" s="19" t="s">
        <v>229</v>
      </c>
      <c r="B125" s="108"/>
      <c r="F125" s="20"/>
    </row>
    <row r="126" spans="1:6" s="74" customFormat="1" x14ac:dyDescent="0.2">
      <c r="F126" s="20"/>
    </row>
    <row r="127" spans="1:6" s="74" customFormat="1" x14ac:dyDescent="0.2">
      <c r="A127" s="19" t="s">
        <v>230</v>
      </c>
      <c r="B127" s="108"/>
      <c r="F127" s="20"/>
    </row>
    <row r="128" spans="1:6" s="74" customFormat="1" x14ac:dyDescent="0.2">
      <c r="A128" s="19" t="s">
        <v>214</v>
      </c>
      <c r="C128" s="347"/>
      <c r="D128" s="348"/>
      <c r="E128" s="348"/>
      <c r="F128" s="349"/>
    </row>
    <row r="129" spans="1:6" s="74" customFormat="1" x14ac:dyDescent="0.2">
      <c r="C129" s="350"/>
      <c r="D129" s="351"/>
      <c r="E129" s="351"/>
      <c r="F129" s="352"/>
    </row>
    <row r="130" spans="1:6" s="74" customFormat="1" x14ac:dyDescent="0.2">
      <c r="C130" s="350"/>
      <c r="D130" s="351"/>
      <c r="E130" s="351"/>
      <c r="F130" s="352"/>
    </row>
    <row r="131" spans="1:6" s="74" customFormat="1" x14ac:dyDescent="0.2">
      <c r="C131" s="353"/>
      <c r="D131" s="354"/>
      <c r="E131" s="354"/>
      <c r="F131" s="355"/>
    </row>
    <row r="132" spans="1:6" s="74" customFormat="1" x14ac:dyDescent="0.2">
      <c r="F132" s="20"/>
    </row>
    <row r="133" spans="1:6" s="74" customFormat="1" x14ac:dyDescent="0.2">
      <c r="A133" s="19" t="s">
        <v>31</v>
      </c>
      <c r="C133" s="108"/>
      <c r="F133" s="20"/>
    </row>
    <row r="134" spans="1:6" s="74" customFormat="1" x14ac:dyDescent="0.2">
      <c r="A134" s="19" t="s">
        <v>30</v>
      </c>
      <c r="C134" s="109"/>
      <c r="F134" s="20"/>
    </row>
    <row r="135" spans="1:6" s="74" customFormat="1" x14ac:dyDescent="0.2">
      <c r="A135" s="19" t="s">
        <v>120</v>
      </c>
      <c r="C135" s="109"/>
      <c r="F135" s="20"/>
    </row>
    <row r="136" spans="1:6" s="74" customFormat="1" x14ac:dyDescent="0.2">
      <c r="A136" s="19" t="s">
        <v>125</v>
      </c>
      <c r="C136" s="166"/>
      <c r="F136" s="20"/>
    </row>
    <row r="138" spans="1:6" ht="15.75" x14ac:dyDescent="0.25">
      <c r="A138" s="72" t="s">
        <v>231</v>
      </c>
    </row>
    <row r="140" spans="1:6" x14ac:dyDescent="0.2">
      <c r="A140" s="19" t="s">
        <v>128</v>
      </c>
    </row>
    <row r="141" spans="1:6" x14ac:dyDescent="0.2">
      <c r="A141" s="74" t="s">
        <v>33</v>
      </c>
    </row>
    <row r="142" spans="1:6" x14ac:dyDescent="0.2">
      <c r="A142" s="113" t="s">
        <v>200</v>
      </c>
      <c r="B142" s="358" t="s">
        <v>232</v>
      </c>
      <c r="C142" s="359"/>
      <c r="D142" s="359"/>
      <c r="E142" s="359"/>
      <c r="F142" s="360"/>
    </row>
    <row r="143" spans="1:6" x14ac:dyDescent="0.2">
      <c r="A143" s="115"/>
      <c r="B143" s="344"/>
      <c r="C143" s="344"/>
      <c r="D143" s="344"/>
      <c r="E143" s="344"/>
      <c r="F143" s="344"/>
    </row>
    <row r="144" spans="1:6" x14ac:dyDescent="0.2">
      <c r="A144" s="116"/>
      <c r="B144" s="341"/>
      <c r="C144" s="341"/>
      <c r="D144" s="341"/>
      <c r="E144" s="341"/>
      <c r="F144" s="341"/>
    </row>
    <row r="145" spans="1:6" x14ac:dyDescent="0.2">
      <c r="A145" s="117"/>
      <c r="B145" s="342"/>
      <c r="C145" s="342"/>
      <c r="D145" s="342"/>
      <c r="E145" s="342"/>
      <c r="F145" s="342"/>
    </row>
    <row r="147" spans="1:6" x14ac:dyDescent="0.2">
      <c r="A147" s="19" t="s">
        <v>129</v>
      </c>
    </row>
    <row r="148" spans="1:6" x14ac:dyDescent="0.2">
      <c r="A148" s="74" t="s">
        <v>34</v>
      </c>
    </row>
    <row r="149" spans="1:6" x14ac:dyDescent="0.2">
      <c r="A149" s="358" t="s">
        <v>233</v>
      </c>
      <c r="B149" s="360"/>
      <c r="C149" s="111" t="s">
        <v>32</v>
      </c>
      <c r="D149" s="358" t="s">
        <v>234</v>
      </c>
      <c r="E149" s="359"/>
      <c r="F149" s="360"/>
    </row>
    <row r="150" spans="1:6" x14ac:dyDescent="0.2">
      <c r="A150" s="361"/>
      <c r="B150" s="361"/>
      <c r="C150" s="124"/>
      <c r="D150" s="361"/>
      <c r="E150" s="361"/>
      <c r="F150" s="361"/>
    </row>
    <row r="151" spans="1:6" x14ac:dyDescent="0.2">
      <c r="A151" s="341"/>
      <c r="B151" s="341"/>
      <c r="C151" s="125"/>
      <c r="D151" s="341"/>
      <c r="E151" s="341"/>
      <c r="F151" s="341"/>
    </row>
    <row r="152" spans="1:6" x14ac:dyDescent="0.2">
      <c r="A152" s="341"/>
      <c r="B152" s="341"/>
      <c r="C152" s="125"/>
      <c r="D152" s="341"/>
      <c r="E152" s="341"/>
      <c r="F152" s="341"/>
    </row>
    <row r="153" spans="1:6" x14ac:dyDescent="0.2">
      <c r="A153" s="341"/>
      <c r="B153" s="341"/>
      <c r="C153" s="125"/>
      <c r="D153" s="341"/>
      <c r="E153" s="341"/>
      <c r="F153" s="341"/>
    </row>
    <row r="154" spans="1:6" x14ac:dyDescent="0.2">
      <c r="A154" s="341"/>
      <c r="B154" s="341"/>
      <c r="C154" s="125"/>
      <c r="D154" s="341"/>
      <c r="E154" s="341"/>
      <c r="F154" s="341"/>
    </row>
    <row r="155" spans="1:6" x14ac:dyDescent="0.2">
      <c r="A155" s="342"/>
      <c r="B155" s="342"/>
      <c r="C155" s="126"/>
      <c r="D155" s="342"/>
      <c r="E155" s="342"/>
      <c r="F155" s="342"/>
    </row>
  </sheetData>
  <mergeCells count="46">
    <mergeCell ref="A153:B153"/>
    <mergeCell ref="A154:B154"/>
    <mergeCell ref="A155:B155"/>
    <mergeCell ref="D150:F150"/>
    <mergeCell ref="D151:F151"/>
    <mergeCell ref="D152:F152"/>
    <mergeCell ref="D153:F153"/>
    <mergeCell ref="D154:F154"/>
    <mergeCell ref="D155:F155"/>
    <mergeCell ref="B144:F144"/>
    <mergeCell ref="B145:F145"/>
    <mergeCell ref="A150:B150"/>
    <mergeCell ref="A151:B151"/>
    <mergeCell ref="A152:B152"/>
    <mergeCell ref="D149:F149"/>
    <mergeCell ref="A149:B149"/>
    <mergeCell ref="C110:F113"/>
    <mergeCell ref="B121:C121"/>
    <mergeCell ref="B122:C122"/>
    <mergeCell ref="C128:F131"/>
    <mergeCell ref="B143:F143"/>
    <mergeCell ref="B142:F142"/>
    <mergeCell ref="C92:F95"/>
    <mergeCell ref="B85:C85"/>
    <mergeCell ref="B86:C86"/>
    <mergeCell ref="B103:C103"/>
    <mergeCell ref="B104:C104"/>
    <mergeCell ref="C53:D53"/>
    <mergeCell ref="B36:C36"/>
    <mergeCell ref="B37:C37"/>
    <mergeCell ref="B7:C7"/>
    <mergeCell ref="B8:C8"/>
    <mergeCell ref="C48:D48"/>
    <mergeCell ref="C49:D49"/>
    <mergeCell ref="C50:D50"/>
    <mergeCell ref="C51:D51"/>
    <mergeCell ref="C52:D52"/>
    <mergeCell ref="D74:F74"/>
    <mergeCell ref="D75:F75"/>
    <mergeCell ref="C54:D54"/>
    <mergeCell ref="C55:D55"/>
    <mergeCell ref="B58:C58"/>
    <mergeCell ref="B59:C59"/>
    <mergeCell ref="D72:F72"/>
    <mergeCell ref="D73:F73"/>
    <mergeCell ref="D71:F71"/>
  </mergeCells>
  <dataValidations count="4">
    <dataValidation type="list" allowBlank="1" sqref="D68 B20" xr:uid="{00000000-0002-0000-0000-000000000000}">
      <formula1>"Yes,No"</formula1>
    </dataValidation>
    <dataValidation type="list" allowBlank="1" sqref="B22" xr:uid="{00000000-0002-0000-0000-000001000000}">
      <formula1>"MR,ABI,HIV/AIDS,Blind,MI"</formula1>
    </dataValidation>
    <dataValidation type="list" allowBlank="1" sqref="B16" xr:uid="{00000000-0002-0000-0000-000002000000}">
      <formula1>"AS-FILED,REVISED"</formula1>
    </dataValidation>
    <dataValidation type="list" allowBlank="1" sqref="B44" xr:uid="{00000000-0002-0000-0000-000003000000}">
      <formula1>"Sole Proprietor,Partnership,Corporation,Nonprofit,Government"</formula1>
    </dataValidation>
  </dataValidations>
  <hyperlinks>
    <hyperlink ref="A4" r:id="rId1" xr:uid="{00000000-0004-0000-0000-000000000000}"/>
  </hyperlinks>
  <pageMargins left="0.7" right="0.7" top="0.75" bottom="0.75" header="0.3" footer="0.3"/>
  <pageSetup scale="76" orientation="portrait" r:id="rId2"/>
  <rowBreaks count="2" manualBreakCount="2">
    <brk id="33" max="5" man="1"/>
    <brk id="136" max="5" man="1"/>
  </rowBreaks>
  <colBreaks count="1" manualBreakCount="1">
    <brk id="6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3">
    <pageSetUpPr autoPageBreaks="0"/>
  </sheetPr>
  <dimension ref="A1:IL147"/>
  <sheetViews>
    <sheetView showGridLines="0" zoomScale="65" zoomScaleNormal="65" workbookViewId="0"/>
  </sheetViews>
  <sheetFormatPr defaultColWidth="9.6640625" defaultRowHeight="15" x14ac:dyDescent="0.2"/>
  <cols>
    <col min="1" max="1" width="3.21875" style="205" bestFit="1" customWidth="1"/>
    <col min="2" max="2" width="9.88671875" style="205" bestFit="1" customWidth="1"/>
    <col min="3" max="3" width="42.33203125" style="171" customWidth="1"/>
    <col min="4" max="4" width="14.33203125" style="171" bestFit="1" customWidth="1"/>
    <col min="5" max="5" width="5.77734375" style="171" customWidth="1"/>
    <col min="6" max="7" width="12.33203125" style="171" customWidth="1"/>
    <col min="8" max="8" width="9.109375" style="171" customWidth="1"/>
    <col min="9" max="246" width="9.6640625" style="171" customWidth="1"/>
    <col min="247" max="16384" width="9.6640625" style="196"/>
  </cols>
  <sheetData>
    <row r="1" spans="1:10" ht="15.75" x14ac:dyDescent="0.25">
      <c r="G1" s="172" t="str">
        <f>IF(GeneralInfo!$B$16="","",GeneralInfo!$B$16)</f>
        <v/>
      </c>
    </row>
    <row r="2" spans="1:10" ht="15.75" x14ac:dyDescent="0.25">
      <c r="G2" s="172" t="s">
        <v>51</v>
      </c>
    </row>
    <row r="3" spans="1:10" ht="15.75" x14ac:dyDescent="0.25">
      <c r="G3" s="173" t="s">
        <v>258</v>
      </c>
    </row>
    <row r="4" spans="1:10" ht="15.75" x14ac:dyDescent="0.25">
      <c r="A4" s="379">
        <f>GeneralInfo!B7</f>
        <v>0</v>
      </c>
      <c r="B4" s="379"/>
      <c r="C4" s="379"/>
      <c r="D4" s="379"/>
      <c r="E4" s="379"/>
      <c r="F4" s="379"/>
      <c r="G4" s="379"/>
      <c r="I4" s="172"/>
    </row>
    <row r="5" spans="1:10" ht="15.75" x14ac:dyDescent="0.25">
      <c r="A5" s="378" t="s">
        <v>86</v>
      </c>
      <c r="B5" s="378"/>
      <c r="C5" s="378"/>
      <c r="D5" s="378"/>
      <c r="E5" s="378"/>
      <c r="F5" s="378"/>
      <c r="G5" s="378"/>
      <c r="H5" s="174"/>
      <c r="I5" s="175"/>
    </row>
    <row r="6" spans="1:10" ht="15.75" x14ac:dyDescent="0.25">
      <c r="A6" s="379" t="str">
        <f>"FOR THE PERIOD "&amp;TEXT(GeneralInfo!$B$17,"MM/DD/YYYY")&amp;" TO "&amp;TEXT(GeneralInfo!$B$18,"MM/DD/YYYY")</f>
        <v>FOR THE PERIOD 01/00/1900 TO 01/00/1900</v>
      </c>
      <c r="B6" s="379"/>
      <c r="C6" s="379"/>
      <c r="D6" s="379"/>
      <c r="E6" s="379"/>
      <c r="F6" s="379"/>
      <c r="G6" s="379"/>
    </row>
    <row r="7" spans="1:10" ht="15.75" x14ac:dyDescent="0.25">
      <c r="A7" s="206"/>
      <c r="B7" s="305" t="s">
        <v>252</v>
      </c>
      <c r="D7" s="176">
        <v>2</v>
      </c>
      <c r="E7" s="176">
        <v>3</v>
      </c>
      <c r="F7" s="176">
        <v>4</v>
      </c>
      <c r="G7" s="176">
        <v>5</v>
      </c>
    </row>
    <row r="8" spans="1:10" ht="15.75" x14ac:dyDescent="0.25">
      <c r="B8" s="304" t="s">
        <v>528</v>
      </c>
      <c r="D8" s="177" t="s">
        <v>88</v>
      </c>
      <c r="E8" s="178"/>
      <c r="F8" s="178"/>
      <c r="G8" s="177" t="s">
        <v>91</v>
      </c>
    </row>
    <row r="9" spans="1:10" ht="15.75" x14ac:dyDescent="0.25">
      <c r="B9" s="304" t="s">
        <v>87</v>
      </c>
      <c r="C9" s="179"/>
      <c r="D9" s="177" t="s">
        <v>90</v>
      </c>
      <c r="E9" s="177" t="s">
        <v>89</v>
      </c>
      <c r="F9" s="177" t="s">
        <v>90</v>
      </c>
      <c r="G9" s="177" t="s">
        <v>259</v>
      </c>
      <c r="H9" s="179"/>
      <c r="I9" s="180"/>
      <c r="J9" s="179"/>
    </row>
    <row r="10" spans="1:10" ht="16.5" thickBot="1" x14ac:dyDescent="0.3">
      <c r="B10" s="182" t="s">
        <v>529</v>
      </c>
      <c r="C10" s="181" t="s">
        <v>260</v>
      </c>
      <c r="D10" s="182" t="s">
        <v>41</v>
      </c>
      <c r="E10" s="182" t="s">
        <v>92</v>
      </c>
      <c r="F10" s="182" t="s">
        <v>116</v>
      </c>
      <c r="G10" s="182" t="s">
        <v>261</v>
      </c>
      <c r="H10" s="179"/>
      <c r="I10" s="180"/>
      <c r="J10" s="179"/>
    </row>
    <row r="11" spans="1:10" ht="15.75" customHeight="1" x14ac:dyDescent="0.25">
      <c r="C11" s="183" t="s">
        <v>262</v>
      </c>
      <c r="D11" s="184"/>
      <c r="E11" s="184"/>
      <c r="F11" s="184"/>
      <c r="G11" s="184"/>
    </row>
    <row r="12" spans="1:10" ht="21" customHeight="1" x14ac:dyDescent="0.2">
      <c r="A12" s="205" t="s">
        <v>252</v>
      </c>
      <c r="B12" s="306" t="s">
        <v>530</v>
      </c>
      <c r="C12" s="171" t="s">
        <v>263</v>
      </c>
      <c r="D12" s="287">
        <v>0</v>
      </c>
      <c r="E12" s="287"/>
      <c r="F12" s="287"/>
      <c r="G12" s="185">
        <f t="shared" ref="G12:G21" si="0">D12+F12</f>
        <v>0</v>
      </c>
    </row>
    <row r="13" spans="1:10" ht="21" customHeight="1" x14ac:dyDescent="0.2">
      <c r="A13" s="205" t="s">
        <v>253</v>
      </c>
      <c r="B13" s="307" t="s">
        <v>531</v>
      </c>
      <c r="C13" s="171" t="s">
        <v>264</v>
      </c>
      <c r="D13" s="287">
        <v>0</v>
      </c>
      <c r="E13" s="287"/>
      <c r="F13" s="287"/>
      <c r="G13" s="185">
        <f t="shared" si="0"/>
        <v>0</v>
      </c>
    </row>
    <row r="14" spans="1:10" ht="21" customHeight="1" x14ac:dyDescent="0.2">
      <c r="A14" s="205" t="s">
        <v>254</v>
      </c>
      <c r="B14" s="307" t="s">
        <v>531</v>
      </c>
      <c r="C14" s="171" t="s">
        <v>265</v>
      </c>
      <c r="D14" s="287">
        <v>0</v>
      </c>
      <c r="E14" s="287"/>
      <c r="F14" s="287"/>
      <c r="G14" s="185">
        <f t="shared" si="0"/>
        <v>0</v>
      </c>
    </row>
    <row r="15" spans="1:10" ht="21" customHeight="1" x14ac:dyDescent="0.2">
      <c r="A15" s="205" t="s">
        <v>235</v>
      </c>
      <c r="B15" s="307" t="s">
        <v>530</v>
      </c>
      <c r="C15" s="171" t="s">
        <v>266</v>
      </c>
      <c r="D15" s="287">
        <v>0</v>
      </c>
      <c r="E15" s="287"/>
      <c r="F15" s="287"/>
      <c r="G15" s="185">
        <f t="shared" si="0"/>
        <v>0</v>
      </c>
    </row>
    <row r="16" spans="1:10" ht="21" customHeight="1" x14ac:dyDescent="0.2">
      <c r="A16" s="205" t="s">
        <v>236</v>
      </c>
      <c r="B16" s="307"/>
      <c r="C16" s="171" t="s">
        <v>267</v>
      </c>
      <c r="D16" s="287">
        <v>0</v>
      </c>
      <c r="E16" s="287"/>
      <c r="F16" s="287"/>
      <c r="G16" s="185">
        <f t="shared" si="0"/>
        <v>0</v>
      </c>
    </row>
    <row r="17" spans="1:9" ht="21" customHeight="1" x14ac:dyDescent="0.2">
      <c r="A17" s="205" t="s">
        <v>237</v>
      </c>
      <c r="B17" s="307"/>
      <c r="C17" s="171" t="s">
        <v>118</v>
      </c>
      <c r="D17" s="287">
        <v>0</v>
      </c>
      <c r="E17" s="287"/>
      <c r="F17" s="287"/>
      <c r="G17" s="185">
        <f t="shared" si="0"/>
        <v>0</v>
      </c>
    </row>
    <row r="18" spans="1:9" ht="21" customHeight="1" x14ac:dyDescent="0.2">
      <c r="A18" s="205" t="s">
        <v>238</v>
      </c>
      <c r="B18" s="307"/>
      <c r="C18" s="171" t="s">
        <v>117</v>
      </c>
      <c r="D18" s="287">
        <v>0</v>
      </c>
      <c r="E18" s="287"/>
      <c r="F18" s="287"/>
      <c r="G18" s="185">
        <f t="shared" si="0"/>
        <v>0</v>
      </c>
    </row>
    <row r="19" spans="1:9" ht="21" customHeight="1" x14ac:dyDescent="0.2">
      <c r="A19" s="205" t="s">
        <v>239</v>
      </c>
      <c r="B19" s="307"/>
      <c r="C19" s="171" t="s">
        <v>43</v>
      </c>
      <c r="D19" s="287">
        <v>0</v>
      </c>
      <c r="E19" s="287"/>
      <c r="F19" s="287"/>
      <c r="G19" s="185">
        <f t="shared" si="0"/>
        <v>0</v>
      </c>
    </row>
    <row r="20" spans="1:9" ht="21" customHeight="1" x14ac:dyDescent="0.2">
      <c r="A20" s="205" t="s">
        <v>240</v>
      </c>
      <c r="B20" s="307"/>
      <c r="C20" s="171" t="s">
        <v>268</v>
      </c>
      <c r="D20" s="287">
        <v>0</v>
      </c>
      <c r="E20" s="287"/>
      <c r="F20" s="287"/>
      <c r="G20" s="185">
        <f t="shared" si="0"/>
        <v>0</v>
      </c>
    </row>
    <row r="21" spans="1:9" ht="21" customHeight="1" x14ac:dyDescent="0.2">
      <c r="A21" s="205" t="s">
        <v>241</v>
      </c>
      <c r="B21" s="307"/>
      <c r="C21" s="171" t="s">
        <v>162</v>
      </c>
      <c r="D21" s="287">
        <v>0</v>
      </c>
      <c r="E21" s="287"/>
      <c r="F21" s="287"/>
      <c r="G21" s="185">
        <f t="shared" si="0"/>
        <v>0</v>
      </c>
    </row>
    <row r="22" spans="1:9" ht="21" customHeight="1" x14ac:dyDescent="0.25">
      <c r="A22" s="205" t="s">
        <v>242</v>
      </c>
      <c r="B22" s="308"/>
      <c r="C22" s="186" t="s">
        <v>269</v>
      </c>
      <c r="D22" s="185">
        <f>SUM(D12:D21)</f>
        <v>0</v>
      </c>
      <c r="E22" s="187"/>
      <c r="F22" s="185">
        <f>SUM(F12:F21)</f>
        <v>0</v>
      </c>
      <c r="G22" s="185">
        <f>SUM(G12:G21)</f>
        <v>0</v>
      </c>
      <c r="I22" s="188"/>
    </row>
    <row r="23" spans="1:9" ht="15.75" customHeight="1" x14ac:dyDescent="0.2">
      <c r="A23" s="207"/>
      <c r="B23" s="309"/>
      <c r="D23" s="189"/>
      <c r="E23" s="190"/>
      <c r="F23" s="189"/>
      <c r="G23" s="189"/>
      <c r="I23" s="179"/>
    </row>
    <row r="24" spans="1:9" ht="15.75" customHeight="1" x14ac:dyDescent="0.25">
      <c r="B24" s="308"/>
      <c r="C24" s="183" t="s">
        <v>270</v>
      </c>
      <c r="D24" s="191"/>
      <c r="E24" s="191"/>
      <c r="F24" s="191"/>
      <c r="G24" s="191"/>
    </row>
    <row r="25" spans="1:9" ht="21" customHeight="1" x14ac:dyDescent="0.2">
      <c r="A25" s="205" t="s">
        <v>243</v>
      </c>
      <c r="B25" s="306" t="s">
        <v>530</v>
      </c>
      <c r="C25" s="171" t="s">
        <v>271</v>
      </c>
      <c r="D25" s="287">
        <v>0</v>
      </c>
      <c r="E25" s="287"/>
      <c r="F25" s="287"/>
      <c r="G25" s="185">
        <f t="shared" ref="G25:G31" si="1">D25+F25</f>
        <v>0</v>
      </c>
    </row>
    <row r="26" spans="1:9" ht="21" customHeight="1" x14ac:dyDescent="0.2">
      <c r="A26" s="205" t="s">
        <v>332</v>
      </c>
      <c r="B26" s="307" t="s">
        <v>531</v>
      </c>
      <c r="C26" s="171" t="s">
        <v>272</v>
      </c>
      <c r="D26" s="287">
        <v>0</v>
      </c>
      <c r="E26" s="287"/>
      <c r="F26" s="287"/>
      <c r="G26" s="185">
        <f t="shared" si="1"/>
        <v>0</v>
      </c>
    </row>
    <row r="27" spans="1:9" ht="21" customHeight="1" x14ac:dyDescent="0.2">
      <c r="A27" s="205" t="s">
        <v>333</v>
      </c>
      <c r="B27" s="307" t="s">
        <v>530</v>
      </c>
      <c r="C27" s="171" t="s">
        <v>273</v>
      </c>
      <c r="D27" s="287">
        <v>0</v>
      </c>
      <c r="E27" s="287"/>
      <c r="F27" s="287"/>
      <c r="G27" s="185">
        <f t="shared" si="1"/>
        <v>0</v>
      </c>
    </row>
    <row r="28" spans="1:9" ht="21" customHeight="1" x14ac:dyDescent="0.2">
      <c r="A28" s="205" t="s">
        <v>334</v>
      </c>
      <c r="B28" s="307" t="s">
        <v>531</v>
      </c>
      <c r="C28" s="171" t="s">
        <v>274</v>
      </c>
      <c r="D28" s="287">
        <v>0</v>
      </c>
      <c r="E28" s="287"/>
      <c r="F28" s="287"/>
      <c r="G28" s="185">
        <f t="shared" si="1"/>
        <v>0</v>
      </c>
    </row>
    <row r="29" spans="1:9" ht="21" customHeight="1" x14ac:dyDescent="0.2">
      <c r="A29" s="205" t="s">
        <v>335</v>
      </c>
      <c r="B29" s="307" t="s">
        <v>530</v>
      </c>
      <c r="C29" s="171" t="s">
        <v>275</v>
      </c>
      <c r="D29" s="287">
        <v>0</v>
      </c>
      <c r="E29" s="287"/>
      <c r="F29" s="287"/>
      <c r="G29" s="185">
        <f t="shared" si="1"/>
        <v>0</v>
      </c>
    </row>
    <row r="30" spans="1:9" ht="21" customHeight="1" x14ac:dyDescent="0.2">
      <c r="A30" s="205" t="s">
        <v>336</v>
      </c>
      <c r="B30" s="307" t="s">
        <v>531</v>
      </c>
      <c r="C30" s="171" t="s">
        <v>276</v>
      </c>
      <c r="D30" s="287">
        <v>0</v>
      </c>
      <c r="E30" s="287"/>
      <c r="F30" s="287"/>
      <c r="G30" s="185">
        <f t="shared" si="1"/>
        <v>0</v>
      </c>
    </row>
    <row r="31" spans="1:9" ht="21" customHeight="1" x14ac:dyDescent="0.2">
      <c r="A31" s="205" t="s">
        <v>337</v>
      </c>
      <c r="B31" s="307" t="s">
        <v>531</v>
      </c>
      <c r="C31" s="171" t="s">
        <v>277</v>
      </c>
      <c r="D31" s="287">
        <v>0</v>
      </c>
      <c r="E31" s="287"/>
      <c r="F31" s="287"/>
      <c r="G31" s="185">
        <f t="shared" si="1"/>
        <v>0</v>
      </c>
    </row>
    <row r="32" spans="1:9" ht="21" customHeight="1" x14ac:dyDescent="0.25">
      <c r="A32" s="205" t="s">
        <v>338</v>
      </c>
      <c r="B32" s="308"/>
      <c r="C32" s="186" t="s">
        <v>278</v>
      </c>
      <c r="D32" s="192">
        <f>SUM(D25:D31)</f>
        <v>0</v>
      </c>
      <c r="E32" s="187"/>
      <c r="F32" s="192">
        <f>SUM(F25:F31)</f>
        <v>0</v>
      </c>
      <c r="G32" s="192">
        <f>SUM(G25:G31)</f>
        <v>0</v>
      </c>
      <c r="I32" s="188"/>
    </row>
    <row r="33" spans="1:9" ht="15.75" customHeight="1" x14ac:dyDescent="0.2">
      <c r="B33" s="308"/>
      <c r="D33" s="189"/>
      <c r="E33" s="191"/>
      <c r="F33" s="189"/>
      <c r="G33" s="189"/>
      <c r="I33" s="179"/>
    </row>
    <row r="34" spans="1:9" ht="17.25" customHeight="1" x14ac:dyDescent="0.25">
      <c r="B34" s="308"/>
      <c r="C34" s="193" t="s">
        <v>279</v>
      </c>
    </row>
    <row r="35" spans="1:9" ht="21" customHeight="1" x14ac:dyDescent="0.2">
      <c r="B35" s="308"/>
      <c r="C35" s="170" t="s">
        <v>280</v>
      </c>
    </row>
    <row r="36" spans="1:9" ht="21" customHeight="1" x14ac:dyDescent="0.2">
      <c r="A36" s="205" t="s">
        <v>339</v>
      </c>
      <c r="B36" s="306"/>
      <c r="C36" s="171" t="s">
        <v>281</v>
      </c>
      <c r="D36" s="287">
        <v>0</v>
      </c>
      <c r="E36" s="287"/>
      <c r="F36" s="287"/>
      <c r="G36" s="185">
        <f t="shared" ref="G36:G44" si="2">D36+F36</f>
        <v>0</v>
      </c>
    </row>
    <row r="37" spans="1:9" ht="21" customHeight="1" x14ac:dyDescent="0.2">
      <c r="A37" s="205" t="s">
        <v>340</v>
      </c>
      <c r="B37" s="307"/>
      <c r="C37" s="171" t="s">
        <v>282</v>
      </c>
      <c r="D37" s="287">
        <v>0</v>
      </c>
      <c r="E37" s="287"/>
      <c r="F37" s="287"/>
      <c r="G37" s="185">
        <f t="shared" si="2"/>
        <v>0</v>
      </c>
    </row>
    <row r="38" spans="1:9" ht="21" customHeight="1" x14ac:dyDescent="0.2">
      <c r="A38" s="205" t="s">
        <v>341</v>
      </c>
      <c r="B38" s="307"/>
      <c r="C38" s="171" t="s">
        <v>283</v>
      </c>
      <c r="D38" s="287">
        <v>0</v>
      </c>
      <c r="E38" s="287"/>
      <c r="F38" s="287"/>
      <c r="G38" s="185">
        <f t="shared" si="2"/>
        <v>0</v>
      </c>
    </row>
    <row r="39" spans="1:9" ht="21" customHeight="1" x14ac:dyDescent="0.2">
      <c r="A39" s="205" t="s">
        <v>342</v>
      </c>
      <c r="B39" s="307"/>
      <c r="C39" s="171" t="s">
        <v>42</v>
      </c>
      <c r="D39" s="287">
        <v>0</v>
      </c>
      <c r="E39" s="287"/>
      <c r="F39" s="287"/>
      <c r="G39" s="185">
        <f t="shared" si="2"/>
        <v>0</v>
      </c>
    </row>
    <row r="40" spans="1:9" ht="21" customHeight="1" x14ac:dyDescent="0.2">
      <c r="A40" s="205" t="s">
        <v>343</v>
      </c>
      <c r="B40" s="307"/>
      <c r="C40" s="171" t="s">
        <v>284</v>
      </c>
      <c r="D40" s="287">
        <v>0</v>
      </c>
      <c r="E40" s="287"/>
      <c r="F40" s="287"/>
      <c r="G40" s="185">
        <f t="shared" si="2"/>
        <v>0</v>
      </c>
    </row>
    <row r="41" spans="1:9" ht="21" customHeight="1" x14ac:dyDescent="0.2">
      <c r="A41" s="205" t="s">
        <v>344</v>
      </c>
      <c r="B41" s="307"/>
      <c r="C41" s="171" t="s">
        <v>285</v>
      </c>
      <c r="D41" s="287">
        <v>0</v>
      </c>
      <c r="E41" s="287"/>
      <c r="F41" s="287"/>
      <c r="G41" s="185">
        <f t="shared" si="2"/>
        <v>0</v>
      </c>
    </row>
    <row r="42" spans="1:9" ht="21" customHeight="1" x14ac:dyDescent="0.2">
      <c r="A42" s="205" t="s">
        <v>345</v>
      </c>
      <c r="B42" s="307"/>
      <c r="C42" s="288" t="s">
        <v>67</v>
      </c>
      <c r="D42" s="287">
        <v>0</v>
      </c>
      <c r="E42" s="287"/>
      <c r="F42" s="287"/>
      <c r="G42" s="185">
        <f t="shared" si="2"/>
        <v>0</v>
      </c>
    </row>
    <row r="43" spans="1:9" ht="21" customHeight="1" x14ac:dyDescent="0.2">
      <c r="A43" s="205" t="s">
        <v>346</v>
      </c>
      <c r="B43" s="307"/>
      <c r="C43" s="288" t="s">
        <v>67</v>
      </c>
      <c r="D43" s="287">
        <v>0</v>
      </c>
      <c r="E43" s="287"/>
      <c r="F43" s="287"/>
      <c r="G43" s="185">
        <f t="shared" si="2"/>
        <v>0</v>
      </c>
    </row>
    <row r="44" spans="1:9" ht="21" customHeight="1" x14ac:dyDescent="0.2">
      <c r="A44" s="205" t="s">
        <v>347</v>
      </c>
      <c r="B44" s="307"/>
      <c r="C44" s="288" t="s">
        <v>67</v>
      </c>
      <c r="D44" s="287">
        <v>0</v>
      </c>
      <c r="E44" s="287"/>
      <c r="F44" s="287"/>
      <c r="G44" s="185">
        <f t="shared" si="2"/>
        <v>0</v>
      </c>
    </row>
    <row r="45" spans="1:9" ht="21" customHeight="1" x14ac:dyDescent="0.2">
      <c r="A45" s="205" t="s">
        <v>348</v>
      </c>
      <c r="B45" s="308"/>
      <c r="C45" s="194" t="s">
        <v>286</v>
      </c>
      <c r="D45" s="195">
        <f>SUM(D36:D44)</f>
        <v>0</v>
      </c>
      <c r="E45" s="191"/>
      <c r="F45" s="195">
        <f>SUM(F36:F44)</f>
        <v>0</v>
      </c>
      <c r="G45" s="195">
        <f>SUM(G36:G44)</f>
        <v>0</v>
      </c>
      <c r="I45" s="188"/>
    </row>
    <row r="46" spans="1:9" ht="12.75" customHeight="1" x14ac:dyDescent="0.2">
      <c r="B46" s="308"/>
      <c r="C46" s="194"/>
      <c r="D46" s="187"/>
      <c r="E46" s="191"/>
      <c r="F46" s="187"/>
      <c r="G46" s="187"/>
      <c r="I46" s="188"/>
    </row>
    <row r="47" spans="1:9" ht="16.5" customHeight="1" x14ac:dyDescent="0.2">
      <c r="B47" s="308"/>
      <c r="C47" s="184" t="s">
        <v>287</v>
      </c>
      <c r="D47" s="191"/>
      <c r="E47" s="191"/>
      <c r="F47" s="191"/>
      <c r="G47" s="191"/>
    </row>
    <row r="48" spans="1:9" ht="21" customHeight="1" x14ac:dyDescent="0.2">
      <c r="A48" s="205" t="s">
        <v>349</v>
      </c>
      <c r="B48" s="306" t="s">
        <v>530</v>
      </c>
      <c r="C48" s="171" t="s">
        <v>288</v>
      </c>
      <c r="D48" s="287">
        <v>0</v>
      </c>
      <c r="E48" s="287"/>
      <c r="F48" s="287"/>
      <c r="G48" s="185">
        <f t="shared" ref="G48:G59" si="3">D48+F48</f>
        <v>0</v>
      </c>
    </row>
    <row r="49" spans="1:9" ht="21" customHeight="1" x14ac:dyDescent="0.2">
      <c r="A49" s="205" t="s">
        <v>350</v>
      </c>
      <c r="B49" s="307" t="s">
        <v>531</v>
      </c>
      <c r="C49" s="171" t="s">
        <v>289</v>
      </c>
      <c r="D49" s="287">
        <v>0</v>
      </c>
      <c r="E49" s="287"/>
      <c r="F49" s="287"/>
      <c r="G49" s="185">
        <f t="shared" si="3"/>
        <v>0</v>
      </c>
    </row>
    <row r="50" spans="1:9" ht="21" customHeight="1" x14ac:dyDescent="0.2">
      <c r="A50" s="205" t="s">
        <v>351</v>
      </c>
      <c r="B50" s="307"/>
      <c r="C50" s="171" t="s">
        <v>290</v>
      </c>
      <c r="D50" s="287">
        <v>0</v>
      </c>
      <c r="E50" s="287"/>
      <c r="F50" s="287"/>
      <c r="G50" s="185">
        <f t="shared" si="3"/>
        <v>0</v>
      </c>
    </row>
    <row r="51" spans="1:9" ht="21" customHeight="1" x14ac:dyDescent="0.2">
      <c r="A51" s="205" t="s">
        <v>352</v>
      </c>
      <c r="B51" s="307"/>
      <c r="C51" s="171" t="s">
        <v>291</v>
      </c>
      <c r="D51" s="287">
        <v>0</v>
      </c>
      <c r="E51" s="287"/>
      <c r="F51" s="287"/>
      <c r="G51" s="185">
        <f t="shared" si="3"/>
        <v>0</v>
      </c>
    </row>
    <row r="52" spans="1:9" ht="21" customHeight="1" x14ac:dyDescent="0.2">
      <c r="A52" s="205" t="s">
        <v>353</v>
      </c>
      <c r="B52" s="307"/>
      <c r="C52" s="171" t="s">
        <v>292</v>
      </c>
      <c r="D52" s="287">
        <v>0</v>
      </c>
      <c r="E52" s="287"/>
      <c r="F52" s="287"/>
      <c r="G52" s="185">
        <f t="shared" si="3"/>
        <v>0</v>
      </c>
    </row>
    <row r="53" spans="1:9" ht="21" customHeight="1" x14ac:dyDescent="0.2">
      <c r="A53" s="205" t="s">
        <v>354</v>
      </c>
      <c r="B53" s="307"/>
      <c r="C53" s="171" t="s">
        <v>293</v>
      </c>
      <c r="D53" s="287">
        <v>0</v>
      </c>
      <c r="E53" s="287"/>
      <c r="F53" s="287"/>
      <c r="G53" s="185">
        <f t="shared" si="3"/>
        <v>0</v>
      </c>
    </row>
    <row r="54" spans="1:9" ht="21" customHeight="1" x14ac:dyDescent="0.2">
      <c r="A54" s="205" t="s">
        <v>355</v>
      </c>
      <c r="B54" s="307"/>
      <c r="C54" s="171" t="s">
        <v>46</v>
      </c>
      <c r="D54" s="287">
        <v>0</v>
      </c>
      <c r="E54" s="287"/>
      <c r="F54" s="287"/>
      <c r="G54" s="185">
        <f t="shared" si="3"/>
        <v>0</v>
      </c>
    </row>
    <row r="55" spans="1:9" ht="21" customHeight="1" x14ac:dyDescent="0.2">
      <c r="A55" s="205" t="s">
        <v>356</v>
      </c>
      <c r="B55" s="307"/>
      <c r="C55" s="171" t="s">
        <v>294</v>
      </c>
      <c r="D55" s="287">
        <v>0</v>
      </c>
      <c r="E55" s="287"/>
      <c r="F55" s="287"/>
      <c r="G55" s="185">
        <f t="shared" si="3"/>
        <v>0</v>
      </c>
    </row>
    <row r="56" spans="1:9" ht="21" customHeight="1" x14ac:dyDescent="0.2">
      <c r="A56" s="205" t="s">
        <v>357</v>
      </c>
      <c r="B56" s="307"/>
      <c r="C56" s="171" t="s">
        <v>295</v>
      </c>
      <c r="D56" s="287">
        <v>0</v>
      </c>
      <c r="E56" s="287"/>
      <c r="F56" s="287"/>
      <c r="G56" s="185">
        <f t="shared" si="3"/>
        <v>0</v>
      </c>
    </row>
    <row r="57" spans="1:9" ht="21" customHeight="1" x14ac:dyDescent="0.2">
      <c r="A57" s="205" t="s">
        <v>358</v>
      </c>
      <c r="B57" s="307"/>
      <c r="C57" s="171" t="s">
        <v>296</v>
      </c>
      <c r="D57" s="287">
        <v>0</v>
      </c>
      <c r="E57" s="287"/>
      <c r="F57" s="287"/>
      <c r="G57" s="185">
        <f t="shared" si="3"/>
        <v>0</v>
      </c>
    </row>
    <row r="58" spans="1:9" ht="21" customHeight="1" x14ac:dyDescent="0.2">
      <c r="A58" s="205" t="s">
        <v>359</v>
      </c>
      <c r="B58" s="307"/>
      <c r="C58" s="288" t="s">
        <v>67</v>
      </c>
      <c r="D58" s="287">
        <v>0</v>
      </c>
      <c r="E58" s="287"/>
      <c r="F58" s="287"/>
      <c r="G58" s="185">
        <f t="shared" si="3"/>
        <v>0</v>
      </c>
    </row>
    <row r="59" spans="1:9" ht="21" customHeight="1" x14ac:dyDescent="0.2">
      <c r="A59" s="205" t="s">
        <v>360</v>
      </c>
      <c r="B59" s="307"/>
      <c r="C59" s="288" t="s">
        <v>67</v>
      </c>
      <c r="D59" s="287">
        <v>0</v>
      </c>
      <c r="E59" s="287"/>
      <c r="F59" s="287"/>
      <c r="G59" s="185">
        <f t="shared" si="3"/>
        <v>0</v>
      </c>
    </row>
    <row r="60" spans="1:9" ht="21" customHeight="1" x14ac:dyDescent="0.2">
      <c r="A60" s="205" t="s">
        <v>361</v>
      </c>
      <c r="B60" s="308"/>
      <c r="C60" s="194" t="s">
        <v>297</v>
      </c>
      <c r="D60" s="195">
        <f>SUM(D48:D59)</f>
        <v>0</v>
      </c>
      <c r="E60" s="191"/>
      <c r="F60" s="195">
        <f>SUM(F48:F59)</f>
        <v>0</v>
      </c>
      <c r="G60" s="195">
        <f>SUM(G48:G59)</f>
        <v>0</v>
      </c>
      <c r="I60" s="188"/>
    </row>
    <row r="61" spans="1:9" ht="21" customHeight="1" x14ac:dyDescent="0.25">
      <c r="G61" s="172" t="str">
        <f>G1</f>
        <v/>
      </c>
      <c r="I61" s="188"/>
    </row>
    <row r="62" spans="1:9" ht="21" customHeight="1" x14ac:dyDescent="0.25">
      <c r="G62" s="172" t="s">
        <v>51</v>
      </c>
      <c r="I62" s="188"/>
    </row>
    <row r="63" spans="1:9" ht="21" customHeight="1" x14ac:dyDescent="0.25">
      <c r="G63" s="173" t="s">
        <v>298</v>
      </c>
      <c r="I63" s="188"/>
    </row>
    <row r="64" spans="1:9" ht="21" customHeight="1" x14ac:dyDescent="0.25">
      <c r="A64" s="379">
        <f>A4</f>
        <v>0</v>
      </c>
      <c r="B64" s="379"/>
      <c r="C64" s="379"/>
      <c r="D64" s="379"/>
      <c r="E64" s="379"/>
      <c r="F64" s="379"/>
      <c r="G64" s="379"/>
      <c r="I64" s="188"/>
    </row>
    <row r="65" spans="1:9" ht="21" customHeight="1" x14ac:dyDescent="0.25">
      <c r="A65" s="378" t="s">
        <v>86</v>
      </c>
      <c r="B65" s="378"/>
      <c r="C65" s="378"/>
      <c r="D65" s="378"/>
      <c r="E65" s="378"/>
      <c r="F65" s="378"/>
      <c r="G65" s="378"/>
      <c r="I65" s="188"/>
    </row>
    <row r="66" spans="1:9" ht="21" customHeight="1" x14ac:dyDescent="0.25">
      <c r="A66" s="379" t="str">
        <f>A6</f>
        <v>FOR THE PERIOD 01/00/1900 TO 01/00/1900</v>
      </c>
      <c r="B66" s="379"/>
      <c r="C66" s="379"/>
      <c r="D66" s="379"/>
      <c r="E66" s="379"/>
      <c r="F66" s="379"/>
      <c r="G66" s="379"/>
      <c r="I66" s="188"/>
    </row>
    <row r="67" spans="1:9" ht="21" customHeight="1" x14ac:dyDescent="0.25">
      <c r="A67" s="206"/>
      <c r="B67" s="305" t="s">
        <v>252</v>
      </c>
      <c r="D67" s="176">
        <v>2</v>
      </c>
      <c r="E67" s="176">
        <v>3</v>
      </c>
      <c r="F67" s="176">
        <v>4</v>
      </c>
      <c r="G67" s="176">
        <v>5</v>
      </c>
      <c r="I67" s="188"/>
    </row>
    <row r="68" spans="1:9" ht="21" customHeight="1" x14ac:dyDescent="0.25">
      <c r="B68" s="304" t="s">
        <v>528</v>
      </c>
      <c r="D68" s="304" t="s">
        <v>88</v>
      </c>
      <c r="E68" s="178"/>
      <c r="F68" s="178"/>
      <c r="G68" s="304" t="s">
        <v>91</v>
      </c>
      <c r="I68" s="188"/>
    </row>
    <row r="69" spans="1:9" ht="21" customHeight="1" x14ac:dyDescent="0.25">
      <c r="B69" s="304" t="s">
        <v>87</v>
      </c>
      <c r="C69" s="179"/>
      <c r="D69" s="304" t="s">
        <v>90</v>
      </c>
      <c r="E69" s="304" t="s">
        <v>89</v>
      </c>
      <c r="F69" s="304" t="s">
        <v>90</v>
      </c>
      <c r="G69" s="304" t="s">
        <v>259</v>
      </c>
      <c r="I69" s="188"/>
    </row>
    <row r="70" spans="1:9" ht="21" customHeight="1" thickBot="1" x14ac:dyDescent="0.3">
      <c r="B70" s="182" t="s">
        <v>529</v>
      </c>
      <c r="C70" s="181" t="s">
        <v>260</v>
      </c>
      <c r="D70" s="182" t="s">
        <v>41</v>
      </c>
      <c r="E70" s="182" t="s">
        <v>92</v>
      </c>
      <c r="F70" s="182" t="s">
        <v>116</v>
      </c>
      <c r="G70" s="182" t="s">
        <v>261</v>
      </c>
      <c r="I70" s="188"/>
    </row>
    <row r="71" spans="1:9" ht="20.25" customHeight="1" x14ac:dyDescent="0.2">
      <c r="C71" s="184" t="s">
        <v>299</v>
      </c>
      <c r="D71" s="191"/>
      <c r="E71" s="191"/>
      <c r="F71" s="191"/>
      <c r="G71" s="191"/>
    </row>
    <row r="72" spans="1:9" ht="21" customHeight="1" x14ac:dyDescent="0.2">
      <c r="A72" s="205" t="s">
        <v>362</v>
      </c>
      <c r="B72" s="306" t="s">
        <v>530</v>
      </c>
      <c r="C72" s="171" t="s">
        <v>300</v>
      </c>
      <c r="D72" s="287">
        <v>0</v>
      </c>
      <c r="E72" s="287"/>
      <c r="F72" s="287"/>
      <c r="G72" s="185">
        <f t="shared" ref="G72:G91" si="4">D72+F72</f>
        <v>0</v>
      </c>
    </row>
    <row r="73" spans="1:9" ht="21" customHeight="1" x14ac:dyDescent="0.2">
      <c r="A73" s="205" t="s">
        <v>363</v>
      </c>
      <c r="B73" s="307" t="s">
        <v>531</v>
      </c>
      <c r="C73" s="171" t="s">
        <v>301</v>
      </c>
      <c r="D73" s="287">
        <v>0</v>
      </c>
      <c r="E73" s="287"/>
      <c r="F73" s="287"/>
      <c r="G73" s="185">
        <f t="shared" si="4"/>
        <v>0</v>
      </c>
    </row>
    <row r="74" spans="1:9" ht="21" customHeight="1" x14ac:dyDescent="0.2">
      <c r="A74" s="205" t="s">
        <v>364</v>
      </c>
      <c r="B74" s="307"/>
      <c r="C74" s="171" t="s">
        <v>302</v>
      </c>
      <c r="D74" s="287">
        <v>0</v>
      </c>
      <c r="E74" s="287"/>
      <c r="F74" s="287"/>
      <c r="G74" s="185">
        <f t="shared" si="4"/>
        <v>0</v>
      </c>
    </row>
    <row r="75" spans="1:9" ht="21" customHeight="1" x14ac:dyDescent="0.2">
      <c r="A75" s="205" t="s">
        <v>365</v>
      </c>
      <c r="B75" s="307"/>
      <c r="C75" s="171" t="s">
        <v>47</v>
      </c>
      <c r="D75" s="287">
        <v>0</v>
      </c>
      <c r="E75" s="287"/>
      <c r="F75" s="287"/>
      <c r="G75" s="185">
        <f t="shared" si="4"/>
        <v>0</v>
      </c>
    </row>
    <row r="76" spans="1:9" ht="21" customHeight="1" x14ac:dyDescent="0.2">
      <c r="A76" s="205" t="s">
        <v>366</v>
      </c>
      <c r="B76" s="307"/>
      <c r="C76" s="171" t="s">
        <v>303</v>
      </c>
      <c r="D76" s="287">
        <v>0</v>
      </c>
      <c r="E76" s="287"/>
      <c r="F76" s="287"/>
      <c r="G76" s="185">
        <f t="shared" si="4"/>
        <v>0</v>
      </c>
    </row>
    <row r="77" spans="1:9" ht="21" customHeight="1" x14ac:dyDescent="0.2">
      <c r="A77" s="205" t="s">
        <v>367</v>
      </c>
      <c r="B77" s="307"/>
      <c r="C77" s="171" t="s">
        <v>304</v>
      </c>
      <c r="D77" s="287">
        <v>0</v>
      </c>
      <c r="E77" s="287"/>
      <c r="F77" s="287"/>
      <c r="G77" s="185">
        <f t="shared" si="4"/>
        <v>0</v>
      </c>
    </row>
    <row r="78" spans="1:9" ht="21" customHeight="1" x14ac:dyDescent="0.2">
      <c r="A78" s="205" t="s">
        <v>368</v>
      </c>
      <c r="B78" s="307"/>
      <c r="C78" s="171" t="s">
        <v>305</v>
      </c>
      <c r="D78" s="287">
        <v>0</v>
      </c>
      <c r="E78" s="287"/>
      <c r="F78" s="287"/>
      <c r="G78" s="185">
        <f t="shared" si="4"/>
        <v>0</v>
      </c>
    </row>
    <row r="79" spans="1:9" ht="21" customHeight="1" x14ac:dyDescent="0.2">
      <c r="A79" s="205" t="s">
        <v>369</v>
      </c>
      <c r="B79" s="307"/>
      <c r="C79" s="171" t="s">
        <v>48</v>
      </c>
      <c r="D79" s="287">
        <v>0</v>
      </c>
      <c r="E79" s="287"/>
      <c r="F79" s="287"/>
      <c r="G79" s="185">
        <f t="shared" si="4"/>
        <v>0</v>
      </c>
    </row>
    <row r="80" spans="1:9" ht="21" customHeight="1" x14ac:dyDescent="0.2">
      <c r="A80" s="205" t="s">
        <v>370</v>
      </c>
      <c r="B80" s="307"/>
      <c r="C80" s="171" t="s">
        <v>49</v>
      </c>
      <c r="D80" s="287">
        <v>0</v>
      </c>
      <c r="E80" s="287"/>
      <c r="F80" s="287"/>
      <c r="G80" s="185">
        <f t="shared" si="4"/>
        <v>0</v>
      </c>
    </row>
    <row r="81" spans="1:9" ht="21" customHeight="1" x14ac:dyDescent="0.2">
      <c r="A81" s="205" t="s">
        <v>371</v>
      </c>
      <c r="B81" s="307"/>
      <c r="C81" s="171" t="s">
        <v>50</v>
      </c>
      <c r="D81" s="287">
        <v>0</v>
      </c>
      <c r="E81" s="287"/>
      <c r="F81" s="287"/>
      <c r="G81" s="185">
        <f t="shared" si="4"/>
        <v>0</v>
      </c>
    </row>
    <row r="82" spans="1:9" ht="21" customHeight="1" x14ac:dyDescent="0.2">
      <c r="A82" s="205" t="s">
        <v>372</v>
      </c>
      <c r="B82" s="307"/>
      <c r="C82" s="171" t="s">
        <v>306</v>
      </c>
      <c r="D82" s="287">
        <v>0</v>
      </c>
      <c r="E82" s="287"/>
      <c r="F82" s="287"/>
      <c r="G82" s="185">
        <f t="shared" si="4"/>
        <v>0</v>
      </c>
    </row>
    <row r="83" spans="1:9" ht="21" customHeight="1" x14ac:dyDescent="0.2">
      <c r="A83" s="205" t="s">
        <v>373</v>
      </c>
      <c r="B83" s="307"/>
      <c r="C83" s="171" t="s">
        <v>307</v>
      </c>
      <c r="D83" s="287">
        <v>0</v>
      </c>
      <c r="E83" s="287"/>
      <c r="F83" s="287"/>
      <c r="G83" s="185">
        <f t="shared" si="4"/>
        <v>0</v>
      </c>
    </row>
    <row r="84" spans="1:9" ht="21" customHeight="1" x14ac:dyDescent="0.2">
      <c r="A84" s="205" t="s">
        <v>374</v>
      </c>
      <c r="B84" s="307"/>
      <c r="C84" s="171" t="s">
        <v>36</v>
      </c>
      <c r="D84" s="287">
        <v>0</v>
      </c>
      <c r="E84" s="287"/>
      <c r="F84" s="287"/>
      <c r="G84" s="185">
        <f t="shared" si="4"/>
        <v>0</v>
      </c>
    </row>
    <row r="85" spans="1:9" ht="21" customHeight="1" x14ac:dyDescent="0.2">
      <c r="A85" s="205" t="s">
        <v>375</v>
      </c>
      <c r="B85" s="307"/>
      <c r="C85" s="171" t="s">
        <v>308</v>
      </c>
      <c r="D85" s="287">
        <v>0</v>
      </c>
      <c r="E85" s="287"/>
      <c r="F85" s="287"/>
      <c r="G85" s="185">
        <f t="shared" si="4"/>
        <v>0</v>
      </c>
    </row>
    <row r="86" spans="1:9" ht="21" customHeight="1" x14ac:dyDescent="0.2">
      <c r="A86" s="205" t="s">
        <v>376</v>
      </c>
      <c r="B86" s="307"/>
      <c r="C86" s="171" t="s">
        <v>309</v>
      </c>
      <c r="D86" s="287">
        <v>0</v>
      </c>
      <c r="E86" s="287"/>
      <c r="F86" s="287"/>
      <c r="G86" s="185">
        <f t="shared" si="4"/>
        <v>0</v>
      </c>
    </row>
    <row r="87" spans="1:9" ht="21" customHeight="1" x14ac:dyDescent="0.2">
      <c r="A87" s="205" t="s">
        <v>377</v>
      </c>
      <c r="B87" s="307"/>
      <c r="C87" s="171" t="s">
        <v>296</v>
      </c>
      <c r="D87" s="287">
        <v>0</v>
      </c>
      <c r="E87" s="287"/>
      <c r="F87" s="287"/>
      <c r="G87" s="185">
        <f t="shared" si="4"/>
        <v>0</v>
      </c>
    </row>
    <row r="88" spans="1:9" ht="21" customHeight="1" x14ac:dyDescent="0.2">
      <c r="A88" s="205" t="s">
        <v>378</v>
      </c>
      <c r="B88" s="307"/>
      <c r="C88" s="171" t="s">
        <v>127</v>
      </c>
      <c r="D88" s="287">
        <v>0</v>
      </c>
      <c r="E88" s="287"/>
      <c r="F88" s="287"/>
      <c r="G88" s="185">
        <f t="shared" si="4"/>
        <v>0</v>
      </c>
    </row>
    <row r="89" spans="1:9" ht="21" customHeight="1" x14ac:dyDescent="0.2">
      <c r="A89" s="205" t="s">
        <v>379</v>
      </c>
      <c r="B89" s="307"/>
      <c r="C89" s="288" t="s">
        <v>67</v>
      </c>
      <c r="D89" s="287">
        <v>0</v>
      </c>
      <c r="E89" s="287"/>
      <c r="F89" s="287"/>
      <c r="G89" s="185">
        <f t="shared" si="4"/>
        <v>0</v>
      </c>
    </row>
    <row r="90" spans="1:9" ht="21" customHeight="1" x14ac:dyDescent="0.2">
      <c r="A90" s="205" t="s">
        <v>380</v>
      </c>
      <c r="B90" s="307"/>
      <c r="C90" s="288" t="s">
        <v>67</v>
      </c>
      <c r="D90" s="287">
        <v>0</v>
      </c>
      <c r="E90" s="287"/>
      <c r="F90" s="287"/>
      <c r="G90" s="185">
        <f t="shared" si="4"/>
        <v>0</v>
      </c>
    </row>
    <row r="91" spans="1:9" ht="21" customHeight="1" x14ac:dyDescent="0.2">
      <c r="A91" s="205" t="s">
        <v>381</v>
      </c>
      <c r="B91" s="307"/>
      <c r="C91" s="288" t="s">
        <v>67</v>
      </c>
      <c r="D91" s="287">
        <v>0</v>
      </c>
      <c r="E91" s="287"/>
      <c r="F91" s="287"/>
      <c r="G91" s="185">
        <f t="shared" si="4"/>
        <v>0</v>
      </c>
    </row>
    <row r="92" spans="1:9" ht="21" customHeight="1" x14ac:dyDescent="0.2">
      <c r="A92" s="205" t="s">
        <v>382</v>
      </c>
      <c r="B92" s="308"/>
      <c r="C92" s="194" t="s">
        <v>176</v>
      </c>
      <c r="D92" s="195">
        <f>SUM(D72:D91)</f>
        <v>0</v>
      </c>
      <c r="E92" s="191"/>
      <c r="F92" s="195">
        <f>SUM(F72:F91)</f>
        <v>0</v>
      </c>
      <c r="G92" s="195">
        <f>SUM(G72:G91)</f>
        <v>0</v>
      </c>
      <c r="I92" s="188"/>
    </row>
    <row r="93" spans="1:9" ht="21" customHeight="1" x14ac:dyDescent="0.25">
      <c r="A93" s="205" t="s">
        <v>383</v>
      </c>
      <c r="B93" s="308"/>
      <c r="C93" s="186" t="s">
        <v>310</v>
      </c>
      <c r="D93" s="192">
        <f>SUM(+D45+D60+D92)</f>
        <v>0</v>
      </c>
      <c r="E93" s="191"/>
      <c r="F93" s="192">
        <f>SUM(+F45+F60+F92)</f>
        <v>0</v>
      </c>
      <c r="G93" s="192">
        <f>SUM(+G45+G60+G92)</f>
        <v>0</v>
      </c>
      <c r="I93" s="188"/>
    </row>
    <row r="94" spans="1:9" ht="15.75" customHeight="1" x14ac:dyDescent="0.2">
      <c r="A94" s="208"/>
      <c r="B94" s="310"/>
      <c r="C94" s="196"/>
      <c r="D94" s="189"/>
      <c r="E94" s="191"/>
      <c r="F94" s="189"/>
      <c r="G94" s="189"/>
      <c r="I94" s="197"/>
    </row>
    <row r="95" spans="1:9" ht="15.75" customHeight="1" x14ac:dyDescent="0.25">
      <c r="B95" s="308"/>
      <c r="C95" s="183" t="s">
        <v>311</v>
      </c>
      <c r="D95" s="191"/>
      <c r="E95" s="191"/>
      <c r="F95" s="191"/>
      <c r="G95" s="191"/>
    </row>
    <row r="96" spans="1:9" ht="21" customHeight="1" x14ac:dyDescent="0.2">
      <c r="A96" s="205" t="s">
        <v>384</v>
      </c>
      <c r="B96" s="306"/>
      <c r="C96" s="171" t="s">
        <v>45</v>
      </c>
      <c r="D96" s="287">
        <v>0</v>
      </c>
      <c r="E96" s="287"/>
      <c r="F96" s="287"/>
      <c r="G96" s="185">
        <f t="shared" ref="G96:G110" si="5">D96+F96</f>
        <v>0</v>
      </c>
    </row>
    <row r="97" spans="1:9" ht="21" customHeight="1" x14ac:dyDescent="0.2">
      <c r="A97" s="205" t="s">
        <v>385</v>
      </c>
      <c r="B97" s="307"/>
      <c r="C97" s="171" t="s">
        <v>312</v>
      </c>
      <c r="D97" s="287">
        <v>0</v>
      </c>
      <c r="E97" s="287"/>
      <c r="F97" s="287"/>
      <c r="G97" s="185">
        <f t="shared" si="5"/>
        <v>0</v>
      </c>
    </row>
    <row r="98" spans="1:9" ht="21" customHeight="1" x14ac:dyDescent="0.2">
      <c r="A98" s="205" t="s">
        <v>386</v>
      </c>
      <c r="B98" s="307"/>
      <c r="C98" s="171" t="s">
        <v>44</v>
      </c>
      <c r="D98" s="287">
        <v>0</v>
      </c>
      <c r="E98" s="287"/>
      <c r="F98" s="287"/>
      <c r="G98" s="185">
        <f t="shared" si="5"/>
        <v>0</v>
      </c>
    </row>
    <row r="99" spans="1:9" ht="21" customHeight="1" x14ac:dyDescent="0.2">
      <c r="A99" s="205" t="s">
        <v>387</v>
      </c>
      <c r="B99" s="307"/>
      <c r="C99" s="171" t="s">
        <v>313</v>
      </c>
      <c r="D99" s="287">
        <v>0</v>
      </c>
      <c r="E99" s="287"/>
      <c r="F99" s="287"/>
      <c r="G99" s="185">
        <f t="shared" si="5"/>
        <v>0</v>
      </c>
    </row>
    <row r="100" spans="1:9" ht="21" customHeight="1" x14ac:dyDescent="0.2">
      <c r="A100" s="205" t="s">
        <v>388</v>
      </c>
      <c r="B100" s="307"/>
      <c r="C100" s="171" t="s">
        <v>314</v>
      </c>
      <c r="D100" s="287">
        <v>0</v>
      </c>
      <c r="E100" s="287"/>
      <c r="F100" s="287"/>
      <c r="G100" s="185">
        <f t="shared" si="5"/>
        <v>0</v>
      </c>
    </row>
    <row r="101" spans="1:9" ht="21" customHeight="1" x14ac:dyDescent="0.2">
      <c r="A101" s="205" t="s">
        <v>389</v>
      </c>
      <c r="B101" s="307"/>
      <c r="C101" s="171" t="s">
        <v>315</v>
      </c>
      <c r="D101" s="287">
        <v>0</v>
      </c>
      <c r="E101" s="287"/>
      <c r="F101" s="287"/>
      <c r="G101" s="185">
        <f t="shared" si="5"/>
        <v>0</v>
      </c>
    </row>
    <row r="102" spans="1:9" ht="21" customHeight="1" x14ac:dyDescent="0.2">
      <c r="A102" s="205" t="s">
        <v>390</v>
      </c>
      <c r="B102" s="307"/>
      <c r="C102" s="171" t="s">
        <v>316</v>
      </c>
      <c r="D102" s="287">
        <v>0</v>
      </c>
      <c r="E102" s="287"/>
      <c r="F102" s="287"/>
      <c r="G102" s="185">
        <f t="shared" si="5"/>
        <v>0</v>
      </c>
    </row>
    <row r="103" spans="1:9" ht="21" customHeight="1" x14ac:dyDescent="0.2">
      <c r="A103" s="205" t="s">
        <v>391</v>
      </c>
      <c r="B103" s="307"/>
      <c r="C103" s="171" t="s">
        <v>317</v>
      </c>
      <c r="D103" s="287">
        <v>0</v>
      </c>
      <c r="E103" s="287"/>
      <c r="F103" s="287"/>
      <c r="G103" s="185">
        <f t="shared" si="5"/>
        <v>0</v>
      </c>
    </row>
    <row r="104" spans="1:9" ht="21" customHeight="1" x14ac:dyDescent="0.2">
      <c r="A104" s="205" t="s">
        <v>392</v>
      </c>
      <c r="B104" s="307"/>
      <c r="C104" s="171" t="s">
        <v>318</v>
      </c>
      <c r="D104" s="287">
        <v>0</v>
      </c>
      <c r="E104" s="287"/>
      <c r="F104" s="287"/>
      <c r="G104" s="185">
        <f t="shared" si="5"/>
        <v>0</v>
      </c>
    </row>
    <row r="105" spans="1:9" ht="21" customHeight="1" x14ac:dyDescent="0.2">
      <c r="A105" s="205" t="s">
        <v>393</v>
      </c>
      <c r="B105" s="307" t="s">
        <v>531</v>
      </c>
      <c r="C105" s="171" t="s">
        <v>319</v>
      </c>
      <c r="D105" s="287">
        <v>0</v>
      </c>
      <c r="E105" s="287"/>
      <c r="F105" s="287"/>
      <c r="G105" s="185">
        <f t="shared" si="5"/>
        <v>0</v>
      </c>
    </row>
    <row r="106" spans="1:9" ht="21" customHeight="1" x14ac:dyDescent="0.2">
      <c r="A106" s="205" t="s">
        <v>394</v>
      </c>
      <c r="B106" s="306"/>
      <c r="C106" s="171" t="s">
        <v>320</v>
      </c>
      <c r="D106" s="287">
        <v>0</v>
      </c>
      <c r="E106" s="287"/>
      <c r="F106" s="287"/>
      <c r="G106" s="185">
        <f t="shared" si="5"/>
        <v>0</v>
      </c>
    </row>
    <row r="107" spans="1:9" ht="21" customHeight="1" x14ac:dyDescent="0.2">
      <c r="A107" s="205" t="s">
        <v>395</v>
      </c>
      <c r="B107" s="307" t="s">
        <v>532</v>
      </c>
      <c r="C107" s="171" t="s">
        <v>321</v>
      </c>
      <c r="D107" s="287">
        <v>0</v>
      </c>
      <c r="E107" s="287"/>
      <c r="F107" s="287"/>
      <c r="G107" s="185">
        <f t="shared" si="5"/>
        <v>0</v>
      </c>
    </row>
    <row r="108" spans="1:9" ht="21" customHeight="1" x14ac:dyDescent="0.2">
      <c r="A108" s="205" t="s">
        <v>396</v>
      </c>
      <c r="B108" s="307"/>
      <c r="C108" s="171" t="s">
        <v>322</v>
      </c>
      <c r="D108" s="287">
        <v>0</v>
      </c>
      <c r="E108" s="287"/>
      <c r="F108" s="287"/>
      <c r="G108" s="185">
        <f t="shared" si="5"/>
        <v>0</v>
      </c>
    </row>
    <row r="109" spans="1:9" ht="21" customHeight="1" x14ac:dyDescent="0.2">
      <c r="A109" s="205" t="s">
        <v>397</v>
      </c>
      <c r="B109" s="307"/>
      <c r="C109" s="288" t="s">
        <v>67</v>
      </c>
      <c r="D109" s="287">
        <v>0</v>
      </c>
      <c r="E109" s="287"/>
      <c r="F109" s="287"/>
      <c r="G109" s="185">
        <f t="shared" si="5"/>
        <v>0</v>
      </c>
    </row>
    <row r="110" spans="1:9" ht="21" customHeight="1" x14ac:dyDescent="0.2">
      <c r="A110" s="205" t="s">
        <v>398</v>
      </c>
      <c r="B110" s="307"/>
      <c r="C110" s="288" t="s">
        <v>67</v>
      </c>
      <c r="D110" s="287">
        <v>0</v>
      </c>
      <c r="E110" s="287"/>
      <c r="F110" s="287"/>
      <c r="G110" s="185">
        <f t="shared" si="5"/>
        <v>0</v>
      </c>
    </row>
    <row r="111" spans="1:9" ht="21" customHeight="1" x14ac:dyDescent="0.25">
      <c r="A111" s="205" t="s">
        <v>399</v>
      </c>
      <c r="B111" s="308"/>
      <c r="C111" s="186" t="s">
        <v>323</v>
      </c>
      <c r="D111" s="195">
        <f>SUM(D96:D110)</f>
        <v>0</v>
      </c>
      <c r="E111" s="191"/>
      <c r="F111" s="195">
        <f>SUM(F96:F110)</f>
        <v>0</v>
      </c>
      <c r="G111" s="195">
        <f>SUM(G96:G110)</f>
        <v>0</v>
      </c>
      <c r="I111" s="188"/>
    </row>
    <row r="112" spans="1:9" ht="14.25" customHeight="1" x14ac:dyDescent="0.25">
      <c r="C112" s="186"/>
      <c r="D112" s="187"/>
      <c r="E112" s="191"/>
      <c r="F112" s="187"/>
      <c r="G112" s="187"/>
      <c r="I112" s="188"/>
    </row>
    <row r="113" spans="1:9" ht="21" customHeight="1" x14ac:dyDescent="0.25">
      <c r="G113" s="172" t="str">
        <f>G1</f>
        <v/>
      </c>
      <c r="I113" s="188"/>
    </row>
    <row r="114" spans="1:9" ht="21" customHeight="1" x14ac:dyDescent="0.25">
      <c r="G114" s="172" t="s">
        <v>51</v>
      </c>
      <c r="I114" s="188"/>
    </row>
    <row r="115" spans="1:9" ht="21" customHeight="1" x14ac:dyDescent="0.25">
      <c r="G115" s="173" t="s">
        <v>324</v>
      </c>
      <c r="I115" s="188"/>
    </row>
    <row r="116" spans="1:9" ht="21" customHeight="1" x14ac:dyDescent="0.25">
      <c r="A116" s="379">
        <f>A4</f>
        <v>0</v>
      </c>
      <c r="B116" s="379"/>
      <c r="C116" s="379"/>
      <c r="D116" s="379"/>
      <c r="E116" s="379"/>
      <c r="F116" s="379"/>
      <c r="G116" s="379"/>
      <c r="I116" s="188"/>
    </row>
    <row r="117" spans="1:9" ht="21" customHeight="1" x14ac:dyDescent="0.25">
      <c r="A117" s="378" t="s">
        <v>86</v>
      </c>
      <c r="B117" s="378"/>
      <c r="C117" s="378"/>
      <c r="D117" s="378"/>
      <c r="E117" s="378"/>
      <c r="F117" s="378"/>
      <c r="G117" s="378"/>
      <c r="I117" s="188"/>
    </row>
    <row r="118" spans="1:9" ht="21" customHeight="1" x14ac:dyDescent="0.25">
      <c r="A118" s="379" t="str">
        <f>A6</f>
        <v>FOR THE PERIOD 01/00/1900 TO 01/00/1900</v>
      </c>
      <c r="B118" s="379"/>
      <c r="C118" s="379"/>
      <c r="D118" s="379"/>
      <c r="E118" s="379"/>
      <c r="F118" s="379"/>
      <c r="G118" s="379"/>
      <c r="I118" s="188"/>
    </row>
    <row r="119" spans="1:9" ht="21" customHeight="1" x14ac:dyDescent="0.25">
      <c r="A119" s="206"/>
      <c r="B119" s="305" t="s">
        <v>252</v>
      </c>
      <c r="D119" s="176">
        <v>2</v>
      </c>
      <c r="E119" s="176">
        <v>3</v>
      </c>
      <c r="F119" s="176">
        <v>4</v>
      </c>
      <c r="G119" s="176">
        <v>5</v>
      </c>
      <c r="I119" s="188"/>
    </row>
    <row r="120" spans="1:9" ht="21" customHeight="1" x14ac:dyDescent="0.25">
      <c r="B120" s="304" t="s">
        <v>528</v>
      </c>
      <c r="D120" s="304" t="s">
        <v>88</v>
      </c>
      <c r="E120" s="178"/>
      <c r="F120" s="178"/>
      <c r="G120" s="304" t="s">
        <v>91</v>
      </c>
      <c r="I120" s="188"/>
    </row>
    <row r="121" spans="1:9" ht="21" customHeight="1" x14ac:dyDescent="0.25">
      <c r="B121" s="304" t="s">
        <v>87</v>
      </c>
      <c r="C121" s="179"/>
      <c r="D121" s="304" t="s">
        <v>90</v>
      </c>
      <c r="E121" s="304" t="s">
        <v>89</v>
      </c>
      <c r="F121" s="304" t="s">
        <v>90</v>
      </c>
      <c r="G121" s="304" t="s">
        <v>259</v>
      </c>
      <c r="I121" s="188"/>
    </row>
    <row r="122" spans="1:9" ht="21" customHeight="1" thickBot="1" x14ac:dyDescent="0.3">
      <c r="B122" s="182" t="s">
        <v>529</v>
      </c>
      <c r="C122" s="181" t="s">
        <v>260</v>
      </c>
      <c r="D122" s="182" t="s">
        <v>41</v>
      </c>
      <c r="E122" s="182" t="s">
        <v>92</v>
      </c>
      <c r="F122" s="182" t="s">
        <v>116</v>
      </c>
      <c r="G122" s="182" t="s">
        <v>261</v>
      </c>
      <c r="I122" s="188"/>
    </row>
    <row r="123" spans="1:9" ht="15.75" customHeight="1" x14ac:dyDescent="0.25">
      <c r="C123" s="186" t="s">
        <v>325</v>
      </c>
      <c r="D123" s="198"/>
      <c r="E123" s="191"/>
      <c r="F123" s="198"/>
      <c r="G123" s="198"/>
      <c r="I123" s="188"/>
    </row>
    <row r="124" spans="1:9" ht="21" customHeight="1" x14ac:dyDescent="0.2">
      <c r="A124" s="205" t="s">
        <v>400</v>
      </c>
      <c r="B124" s="306" t="s">
        <v>533</v>
      </c>
      <c r="C124" s="194" t="s">
        <v>326</v>
      </c>
      <c r="D124" s="287">
        <v>0</v>
      </c>
      <c r="E124" s="287"/>
      <c r="F124" s="185">
        <f>G124-D124</f>
        <v>23621</v>
      </c>
      <c r="G124" s="185">
        <f>IF(GeneralInfo!$D$68="Yes",'sch c'!H20,'sch c'!H15)</f>
        <v>23621</v>
      </c>
      <c r="I124" s="188"/>
    </row>
    <row r="125" spans="1:9" ht="21" customHeight="1" x14ac:dyDescent="0.2">
      <c r="A125" s="205" t="s">
        <v>401</v>
      </c>
      <c r="B125" s="307" t="s">
        <v>530</v>
      </c>
      <c r="C125" s="194" t="s">
        <v>327</v>
      </c>
      <c r="D125" s="287">
        <v>0</v>
      </c>
      <c r="E125" s="287"/>
      <c r="F125" s="287"/>
      <c r="G125" s="185">
        <f>D125+F125</f>
        <v>0</v>
      </c>
      <c r="I125" s="188"/>
    </row>
    <row r="126" spans="1:9" ht="21" customHeight="1" x14ac:dyDescent="0.2">
      <c r="A126" s="205" t="s">
        <v>402</v>
      </c>
      <c r="B126" s="307" t="s">
        <v>531</v>
      </c>
      <c r="C126" s="194" t="s">
        <v>328</v>
      </c>
      <c r="D126" s="287">
        <v>0</v>
      </c>
      <c r="E126" s="287"/>
      <c r="F126" s="287"/>
      <c r="G126" s="185">
        <f>D126+F126</f>
        <v>0</v>
      </c>
      <c r="I126" s="188"/>
    </row>
    <row r="127" spans="1:9" ht="21" customHeight="1" x14ac:dyDescent="0.2">
      <c r="A127" s="205" t="s">
        <v>403</v>
      </c>
      <c r="B127" s="307" t="s">
        <v>530</v>
      </c>
      <c r="C127" s="194" t="s">
        <v>329</v>
      </c>
      <c r="D127" s="287">
        <v>0</v>
      </c>
      <c r="E127" s="287"/>
      <c r="F127" s="287"/>
      <c r="G127" s="185">
        <f>D127+F127</f>
        <v>0</v>
      </c>
      <c r="I127" s="188"/>
    </row>
    <row r="128" spans="1:9" ht="21" customHeight="1" x14ac:dyDescent="0.2">
      <c r="A128" s="205" t="s">
        <v>404</v>
      </c>
      <c r="B128" s="307" t="s">
        <v>531</v>
      </c>
      <c r="C128" s="194" t="s">
        <v>330</v>
      </c>
      <c r="D128" s="287">
        <v>0</v>
      </c>
      <c r="E128" s="287"/>
      <c r="F128" s="287"/>
      <c r="G128" s="185">
        <f>D128+F128</f>
        <v>0</v>
      </c>
      <c r="I128" s="188"/>
    </row>
    <row r="129" spans="1:9" ht="21" customHeight="1" x14ac:dyDescent="0.25">
      <c r="A129" s="205" t="s">
        <v>405</v>
      </c>
      <c r="B129" s="308"/>
      <c r="C129" s="186" t="s">
        <v>177</v>
      </c>
      <c r="D129" s="192">
        <f>SUM(D124:D128)</f>
        <v>0</v>
      </c>
      <c r="E129" s="191"/>
      <c r="F129" s="192">
        <f>SUM(F124:F128)</f>
        <v>23621</v>
      </c>
      <c r="G129" s="192">
        <f>SUM(G124:G128)</f>
        <v>23621</v>
      </c>
      <c r="I129" s="188"/>
    </row>
    <row r="130" spans="1:9" ht="9.75" customHeight="1" x14ac:dyDescent="0.2">
      <c r="A130" s="208"/>
      <c r="B130" s="310"/>
      <c r="C130" s="196"/>
      <c r="D130" s="199"/>
      <c r="E130" s="191"/>
      <c r="F130" s="199"/>
      <c r="G130" s="199"/>
      <c r="I130" s="197"/>
    </row>
    <row r="131" spans="1:9" ht="21" customHeight="1" x14ac:dyDescent="0.25">
      <c r="A131" s="205" t="s">
        <v>406</v>
      </c>
      <c r="B131" s="308"/>
      <c r="C131" s="186" t="s">
        <v>331</v>
      </c>
      <c r="D131" s="185">
        <f>SUM(D22+D32+D93+D111+D129)</f>
        <v>0</v>
      </c>
      <c r="E131" s="191"/>
      <c r="F131" s="185">
        <f>SUM(F22+F32+F93+F111+F129)</f>
        <v>23621</v>
      </c>
      <c r="G131" s="185">
        <f>SUM(G22+G32+G93+G111+G129)</f>
        <v>23621</v>
      </c>
      <c r="I131" s="188"/>
    </row>
    <row r="132" spans="1:9" ht="15.75" customHeight="1" x14ac:dyDescent="0.2">
      <c r="C132" s="196"/>
      <c r="D132" s="200"/>
      <c r="E132" s="201"/>
      <c r="F132" s="202"/>
      <c r="G132" s="202"/>
      <c r="H132" s="196"/>
      <c r="I132" s="203"/>
    </row>
    <row r="133" spans="1:9" ht="15.75" x14ac:dyDescent="0.25">
      <c r="A133" s="205" t="s">
        <v>534</v>
      </c>
      <c r="C133" s="186" t="s">
        <v>536</v>
      </c>
      <c r="D133" s="287">
        <v>0</v>
      </c>
      <c r="E133" s="197"/>
      <c r="I133" s="184"/>
    </row>
    <row r="134" spans="1:9" x14ac:dyDescent="0.2">
      <c r="C134" s="196"/>
      <c r="D134" s="196"/>
      <c r="E134" s="196"/>
      <c r="I134" s="184"/>
    </row>
    <row r="135" spans="1:9" ht="15.75" x14ac:dyDescent="0.25">
      <c r="A135" s="205" t="s">
        <v>535</v>
      </c>
      <c r="C135" s="186" t="s">
        <v>114</v>
      </c>
      <c r="D135" s="185">
        <f>D131-D133</f>
        <v>0</v>
      </c>
      <c r="E135" s="184"/>
      <c r="I135" s="184"/>
    </row>
    <row r="136" spans="1:9" x14ac:dyDescent="0.2">
      <c r="D136" s="184"/>
      <c r="E136" s="184"/>
      <c r="I136" s="184"/>
    </row>
    <row r="137" spans="1:9" x14ac:dyDescent="0.2">
      <c r="D137" s="184"/>
      <c r="E137" s="184"/>
      <c r="I137" s="184"/>
    </row>
    <row r="138" spans="1:9" x14ac:dyDescent="0.2">
      <c r="D138" s="184"/>
      <c r="E138" s="184"/>
      <c r="I138" s="184"/>
    </row>
    <row r="139" spans="1:9" x14ac:dyDescent="0.2">
      <c r="D139" s="184"/>
      <c r="E139" s="184"/>
      <c r="I139" s="184"/>
    </row>
    <row r="140" spans="1:9" x14ac:dyDescent="0.2">
      <c r="D140" s="184"/>
      <c r="E140" s="184"/>
      <c r="I140" s="184"/>
    </row>
    <row r="141" spans="1:9" x14ac:dyDescent="0.2">
      <c r="D141" s="184"/>
      <c r="E141" s="184"/>
      <c r="I141" s="184"/>
    </row>
    <row r="142" spans="1:9" x14ac:dyDescent="0.2">
      <c r="D142" s="184"/>
      <c r="E142" s="184"/>
      <c r="I142" s="184"/>
    </row>
    <row r="143" spans="1:9" x14ac:dyDescent="0.2">
      <c r="D143" s="184"/>
      <c r="E143" s="184"/>
      <c r="I143" s="184"/>
    </row>
    <row r="144" spans="1:9" x14ac:dyDescent="0.2">
      <c r="D144" s="184"/>
      <c r="E144" s="184"/>
      <c r="I144" s="184"/>
    </row>
    <row r="145" spans="4:9" x14ac:dyDescent="0.2">
      <c r="D145" s="184"/>
      <c r="E145" s="184"/>
      <c r="I145" s="184"/>
    </row>
    <row r="146" spans="4:9" x14ac:dyDescent="0.2">
      <c r="D146" s="184"/>
      <c r="E146" s="184"/>
      <c r="I146" s="184"/>
    </row>
    <row r="147" spans="4:9" x14ac:dyDescent="0.2">
      <c r="D147" s="204"/>
      <c r="E147" s="204"/>
    </row>
  </sheetData>
  <mergeCells count="9">
    <mergeCell ref="A117:G117"/>
    <mergeCell ref="A118:G118"/>
    <mergeCell ref="A4:G4"/>
    <mergeCell ref="A5:G5"/>
    <mergeCell ref="A6:G6"/>
    <mergeCell ref="A64:G64"/>
    <mergeCell ref="A65:G65"/>
    <mergeCell ref="A66:G66"/>
    <mergeCell ref="A116:G116"/>
  </mergeCells>
  <printOptions horizontalCentered="1"/>
  <pageMargins left="0.25" right="0.25" top="0.5" bottom="0.5" header="0.5" footer="0.5"/>
  <pageSetup scale="53" orientation="portrait" r:id="rId1"/>
  <headerFooter alignWithMargins="0">
    <oddFooter xml:space="preserve">&amp;R  </oddFooter>
  </headerFooter>
  <rowBreaks count="2" manualBreakCount="2">
    <brk id="60" max="15" man="1"/>
    <brk id="112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>
    <pageSetUpPr autoPageBreaks="0" fitToPage="1"/>
  </sheetPr>
  <dimension ref="A1:P58"/>
  <sheetViews>
    <sheetView showGridLines="0" showOutlineSymbols="0" zoomScale="75" zoomScaleNormal="75" workbookViewId="0">
      <selection activeCell="C13" sqref="C13"/>
    </sheetView>
  </sheetViews>
  <sheetFormatPr defaultColWidth="9.6640625" defaultRowHeight="15" x14ac:dyDescent="0.2"/>
  <cols>
    <col min="1" max="1" width="7.88671875" customWidth="1"/>
    <col min="2" max="2" width="1.77734375" customWidth="1"/>
    <col min="3" max="3" width="76.21875" customWidth="1"/>
    <col min="4" max="4" width="1.77734375" customWidth="1"/>
    <col min="5" max="5" width="14.88671875" customWidth="1"/>
    <col min="6" max="13" width="9.6640625" customWidth="1"/>
    <col min="14" max="14" width="12.21875" customWidth="1"/>
    <col min="15" max="15" width="9.6640625" customWidth="1"/>
    <col min="16" max="16" width="12.21875" customWidth="1"/>
  </cols>
  <sheetData>
    <row r="1" spans="1:16" ht="15.75" x14ac:dyDescent="0.25">
      <c r="E1" s="105" t="str">
        <f>IF(GeneralInfo!$B$16="","",GeneralInfo!$B$16)</f>
        <v/>
      </c>
    </row>
    <row r="2" spans="1:16" ht="15.75" x14ac:dyDescent="0.25">
      <c r="E2" s="127" t="s">
        <v>408</v>
      </c>
    </row>
    <row r="3" spans="1:16" s="74" customFormat="1" ht="15.75" customHeight="1" x14ac:dyDescent="0.25">
      <c r="A3" s="373">
        <f>GeneralInfo!$B$7</f>
        <v>0</v>
      </c>
      <c r="B3" s="373"/>
      <c r="C3" s="373"/>
      <c r="D3" s="373"/>
      <c r="E3" s="373"/>
    </row>
    <row r="4" spans="1:16" ht="15.75" x14ac:dyDescent="0.25">
      <c r="A4" s="373" t="s">
        <v>407</v>
      </c>
      <c r="B4" s="373"/>
      <c r="C4" s="373"/>
      <c r="D4" s="373"/>
      <c r="E4" s="373"/>
    </row>
    <row r="5" spans="1:16" ht="15.75" x14ac:dyDescent="0.25">
      <c r="A5" s="373" t="str">
        <f>"FOR THE PERIOD "&amp;TEXT(GeneralInfo!$B$17,"MM/DD/YYYY")&amp;" TO "&amp;TEXT(GeneralInfo!$B$18,"MM/DD/YYYY")</f>
        <v>FOR THE PERIOD 01/00/1900 TO 01/00/1900</v>
      </c>
      <c r="B5" s="373"/>
      <c r="C5" s="373"/>
      <c r="D5" s="373"/>
      <c r="E5" s="373"/>
    </row>
    <row r="6" spans="1:16" ht="15.75" x14ac:dyDescent="0.25">
      <c r="A6" s="14"/>
      <c r="B6" s="3"/>
      <c r="C6" s="3"/>
      <c r="D6" s="2"/>
      <c r="E6" s="11"/>
    </row>
    <row r="7" spans="1:16" ht="15.75" x14ac:dyDescent="0.25">
      <c r="A7" s="143" t="s">
        <v>252</v>
      </c>
      <c r="B7" s="47"/>
      <c r="C7" s="143" t="s">
        <v>253</v>
      </c>
      <c r="D7" s="47"/>
      <c r="E7" s="143" t="s">
        <v>254</v>
      </c>
    </row>
    <row r="8" spans="1:16" ht="15.75" x14ac:dyDescent="0.25">
      <c r="A8" s="12" t="s">
        <v>89</v>
      </c>
      <c r="E8" s="12" t="s">
        <v>38</v>
      </c>
    </row>
    <row r="9" spans="1:16" ht="16.5" thickBot="1" x14ac:dyDescent="0.3">
      <c r="A9" s="15" t="s">
        <v>39</v>
      </c>
      <c r="C9" s="15" t="s">
        <v>37</v>
      </c>
      <c r="E9" s="15" t="s">
        <v>98</v>
      </c>
    </row>
    <row r="10" spans="1:16" ht="20.25" customHeight="1" x14ac:dyDescent="0.2">
      <c r="A10" s="130"/>
      <c r="C10" s="316" t="s">
        <v>542</v>
      </c>
      <c r="E10" s="145"/>
      <c r="N10" s="21"/>
      <c r="P10" s="21"/>
    </row>
    <row r="11" spans="1:16" ht="20.25" customHeight="1" x14ac:dyDescent="0.2">
      <c r="A11" s="131"/>
      <c r="C11" s="133"/>
      <c r="E11" s="146"/>
      <c r="F11" s="2"/>
    </row>
    <row r="12" spans="1:16" ht="20.25" customHeight="1" x14ac:dyDescent="0.2">
      <c r="A12" s="131"/>
      <c r="C12" s="133"/>
      <c r="E12" s="146"/>
      <c r="F12" s="2"/>
    </row>
    <row r="13" spans="1:16" ht="20.25" customHeight="1" x14ac:dyDescent="0.2">
      <c r="A13" s="131"/>
      <c r="C13" s="133"/>
      <c r="E13" s="146"/>
      <c r="F13" s="2"/>
    </row>
    <row r="14" spans="1:16" ht="20.25" customHeight="1" x14ac:dyDescent="0.2">
      <c r="A14" s="131"/>
      <c r="C14" s="133"/>
      <c r="E14" s="146"/>
      <c r="F14" s="2"/>
    </row>
    <row r="15" spans="1:16" ht="20.25" customHeight="1" x14ac:dyDescent="0.2">
      <c r="A15" s="131"/>
      <c r="C15" s="133"/>
      <c r="E15" s="146"/>
      <c r="F15" s="2"/>
    </row>
    <row r="16" spans="1:16" ht="20.25" customHeight="1" x14ac:dyDescent="0.2">
      <c r="A16" s="131"/>
      <c r="C16" s="133"/>
      <c r="E16" s="146"/>
      <c r="F16" s="2"/>
    </row>
    <row r="17" spans="1:6" ht="20.25" customHeight="1" x14ac:dyDescent="0.2">
      <c r="A17" s="131"/>
      <c r="C17" s="133"/>
      <c r="E17" s="146"/>
      <c r="F17" s="2"/>
    </row>
    <row r="18" spans="1:6" ht="20.25" customHeight="1" x14ac:dyDescent="0.2">
      <c r="A18" s="131"/>
      <c r="C18" s="133"/>
      <c r="E18" s="146"/>
      <c r="F18" s="2"/>
    </row>
    <row r="19" spans="1:6" s="74" customFormat="1" ht="20.25" customHeight="1" x14ac:dyDescent="0.2">
      <c r="A19" s="132"/>
      <c r="C19" s="134"/>
      <c r="E19" s="147"/>
      <c r="F19" s="2"/>
    </row>
    <row r="20" spans="1:6" s="74" customFormat="1" ht="20.25" customHeight="1" x14ac:dyDescent="0.2">
      <c r="A20" s="132"/>
      <c r="C20" s="134"/>
      <c r="E20" s="147"/>
      <c r="F20" s="2"/>
    </row>
    <row r="21" spans="1:6" s="74" customFormat="1" ht="20.25" customHeight="1" x14ac:dyDescent="0.2">
      <c r="A21" s="132"/>
      <c r="C21" s="134"/>
      <c r="E21" s="147"/>
      <c r="F21" s="2"/>
    </row>
    <row r="22" spans="1:6" s="74" customFormat="1" ht="20.25" customHeight="1" x14ac:dyDescent="0.2">
      <c r="A22" s="132"/>
      <c r="C22" s="134"/>
      <c r="E22" s="147"/>
      <c r="F22" s="2"/>
    </row>
    <row r="23" spans="1:6" s="74" customFormat="1" ht="20.25" customHeight="1" x14ac:dyDescent="0.2">
      <c r="A23" s="132"/>
      <c r="C23" s="134"/>
      <c r="E23" s="147"/>
      <c r="F23" s="2"/>
    </row>
    <row r="24" spans="1:6" s="74" customFormat="1" ht="20.25" customHeight="1" x14ac:dyDescent="0.2">
      <c r="A24" s="132"/>
      <c r="C24" s="134"/>
      <c r="E24" s="147"/>
      <c r="F24" s="2"/>
    </row>
    <row r="25" spans="1:6" s="74" customFormat="1" ht="20.25" customHeight="1" x14ac:dyDescent="0.2">
      <c r="A25" s="132"/>
      <c r="C25" s="134"/>
      <c r="E25" s="147"/>
      <c r="F25" s="2"/>
    </row>
    <row r="26" spans="1:6" s="74" customFormat="1" ht="20.25" customHeight="1" x14ac:dyDescent="0.2">
      <c r="A26" s="132"/>
      <c r="C26" s="134"/>
      <c r="E26" s="147"/>
      <c r="F26" s="2"/>
    </row>
    <row r="27" spans="1:6" s="74" customFormat="1" ht="20.25" customHeight="1" x14ac:dyDescent="0.2">
      <c r="A27" s="132"/>
      <c r="C27" s="134"/>
      <c r="E27" s="147"/>
      <c r="F27" s="2"/>
    </row>
    <row r="28" spans="1:6" s="74" customFormat="1" ht="20.25" customHeight="1" x14ac:dyDescent="0.2">
      <c r="A28" s="132"/>
      <c r="C28" s="134"/>
      <c r="E28" s="147"/>
      <c r="F28" s="2"/>
    </row>
    <row r="29" spans="1:6" s="74" customFormat="1" ht="20.25" customHeight="1" x14ac:dyDescent="0.2">
      <c r="A29" s="132"/>
      <c r="C29" s="134"/>
      <c r="E29" s="147"/>
      <c r="F29" s="2"/>
    </row>
    <row r="30" spans="1:6" s="74" customFormat="1" ht="20.25" customHeight="1" x14ac:dyDescent="0.2">
      <c r="A30" s="132"/>
      <c r="C30" s="134"/>
      <c r="E30" s="147"/>
      <c r="F30" s="2"/>
    </row>
    <row r="31" spans="1:6" s="74" customFormat="1" ht="20.25" customHeight="1" x14ac:dyDescent="0.2">
      <c r="A31" s="132"/>
      <c r="C31" s="134"/>
      <c r="E31" s="147"/>
      <c r="F31" s="2"/>
    </row>
    <row r="32" spans="1:6" ht="20.25" customHeight="1" x14ac:dyDescent="0.2">
      <c r="A32" s="131"/>
      <c r="C32" s="133"/>
      <c r="E32" s="146"/>
      <c r="F32" s="2"/>
    </row>
    <row r="33" spans="1:6" ht="20.25" customHeight="1" x14ac:dyDescent="0.2">
      <c r="A33" s="131"/>
      <c r="C33" s="133"/>
      <c r="E33" s="146"/>
      <c r="F33" s="2"/>
    </row>
    <row r="34" spans="1:6" ht="20.25" customHeight="1" x14ac:dyDescent="0.2">
      <c r="A34" s="131"/>
      <c r="C34" s="133"/>
      <c r="E34" s="146"/>
      <c r="F34" s="2"/>
    </row>
    <row r="35" spans="1:6" ht="20.25" customHeight="1" x14ac:dyDescent="0.2">
      <c r="A35" s="131"/>
      <c r="C35" s="133"/>
      <c r="E35" s="146"/>
      <c r="F35" s="2"/>
    </row>
    <row r="36" spans="1:6" ht="20.25" customHeight="1" x14ac:dyDescent="0.2">
      <c r="A36" s="131"/>
      <c r="C36" s="133"/>
      <c r="E36" s="146"/>
      <c r="F36" s="2"/>
    </row>
    <row r="37" spans="1:6" ht="20.25" customHeight="1" x14ac:dyDescent="0.2">
      <c r="A37" s="131"/>
      <c r="C37" s="133"/>
      <c r="E37" s="146"/>
      <c r="F37" s="2"/>
    </row>
    <row r="38" spans="1:6" ht="20.25" customHeight="1" x14ac:dyDescent="0.2">
      <c r="A38" s="131"/>
      <c r="C38" s="133"/>
      <c r="E38" s="146"/>
      <c r="F38" s="2"/>
    </row>
    <row r="39" spans="1:6" ht="20.25" customHeight="1" x14ac:dyDescent="0.2">
      <c r="A39" s="131"/>
      <c r="C39" s="133"/>
      <c r="E39" s="146"/>
      <c r="F39" s="2"/>
    </row>
    <row r="40" spans="1:6" ht="20.25" customHeight="1" x14ac:dyDescent="0.2">
      <c r="A40" s="131"/>
      <c r="C40" s="133"/>
      <c r="E40" s="146"/>
      <c r="F40" s="2"/>
    </row>
    <row r="41" spans="1:6" ht="20.25" customHeight="1" x14ac:dyDescent="0.2">
      <c r="A41" s="131"/>
      <c r="C41" s="133"/>
      <c r="E41" s="146"/>
      <c r="F41" s="2"/>
    </row>
    <row r="42" spans="1:6" ht="20.25" customHeight="1" x14ac:dyDescent="0.2">
      <c r="A42" s="131"/>
      <c r="C42" s="133"/>
      <c r="E42" s="146"/>
      <c r="F42" s="2"/>
    </row>
    <row r="43" spans="1:6" ht="20.25" customHeight="1" x14ac:dyDescent="0.2">
      <c r="A43" s="131"/>
      <c r="C43" s="133"/>
      <c r="E43" s="146"/>
      <c r="F43" s="2"/>
    </row>
    <row r="44" spans="1:6" ht="20.25" customHeight="1" x14ac:dyDescent="0.2">
      <c r="A44" s="131"/>
      <c r="C44" s="133"/>
      <c r="E44" s="146"/>
      <c r="F44" s="2"/>
    </row>
    <row r="45" spans="1:6" ht="20.25" customHeight="1" x14ac:dyDescent="0.2">
      <c r="A45" s="131"/>
      <c r="C45" s="133"/>
      <c r="E45" s="146"/>
      <c r="F45" s="2"/>
    </row>
    <row r="46" spans="1:6" ht="20.25" customHeight="1" x14ac:dyDescent="0.2">
      <c r="A46" s="131"/>
      <c r="C46" s="133"/>
      <c r="E46" s="146"/>
      <c r="F46" s="2"/>
    </row>
    <row r="47" spans="1:6" ht="20.25" customHeight="1" x14ac:dyDescent="0.2">
      <c r="A47" s="131"/>
      <c r="C47" s="133"/>
      <c r="E47" s="146"/>
      <c r="F47" s="2"/>
    </row>
    <row r="48" spans="1:6" ht="20.25" customHeight="1" x14ac:dyDescent="0.2">
      <c r="A48" s="131"/>
      <c r="C48" s="133"/>
      <c r="E48" s="146"/>
      <c r="F48" s="2"/>
    </row>
    <row r="49" spans="1:6" ht="20.25" customHeight="1" x14ac:dyDescent="0.2">
      <c r="A49" s="131"/>
      <c r="C49" s="133"/>
      <c r="E49" s="146"/>
      <c r="F49" s="2"/>
    </row>
    <row r="50" spans="1:6" ht="20.25" customHeight="1" x14ac:dyDescent="0.2">
      <c r="A50" s="131"/>
      <c r="C50" s="133"/>
      <c r="E50" s="146"/>
      <c r="F50" s="2"/>
    </row>
    <row r="51" spans="1:6" ht="20.25" customHeight="1" x14ac:dyDescent="0.2">
      <c r="A51" s="131"/>
      <c r="C51" s="133"/>
      <c r="E51" s="146"/>
      <c r="F51" s="2"/>
    </row>
    <row r="52" spans="1:6" ht="20.25" customHeight="1" x14ac:dyDescent="0.2">
      <c r="A52" s="131"/>
      <c r="C52" s="133"/>
      <c r="E52" s="146"/>
      <c r="F52" s="2"/>
    </row>
    <row r="53" spans="1:6" ht="20.25" customHeight="1" x14ac:dyDescent="0.2">
      <c r="A53" s="131"/>
      <c r="C53" s="133"/>
      <c r="E53" s="146"/>
      <c r="F53" s="2"/>
    </row>
    <row r="54" spans="1:6" ht="20.25" customHeight="1" x14ac:dyDescent="0.2">
      <c r="A54" s="131"/>
      <c r="C54" s="133"/>
      <c r="E54" s="146"/>
      <c r="F54" s="2"/>
    </row>
    <row r="55" spans="1:6" ht="20.25" customHeight="1" x14ac:dyDescent="0.2">
      <c r="A55" s="131"/>
      <c r="C55" s="133"/>
      <c r="E55" s="146"/>
      <c r="F55" s="2"/>
    </row>
    <row r="56" spans="1:6" ht="20.25" customHeight="1" x14ac:dyDescent="0.2">
      <c r="A56" s="131"/>
      <c r="C56" s="133"/>
      <c r="E56" s="146"/>
      <c r="F56" s="2"/>
    </row>
    <row r="57" spans="1:6" ht="24" customHeight="1" thickBot="1" x14ac:dyDescent="0.3">
      <c r="A57" s="14" t="s">
        <v>40</v>
      </c>
      <c r="E57" s="148">
        <f>SUM(E10:E56)</f>
        <v>0</v>
      </c>
    </row>
    <row r="58" spans="1:6" ht="15.75" thickTop="1" x14ac:dyDescent="0.2">
      <c r="E58" s="3"/>
      <c r="F58" s="2"/>
    </row>
  </sheetData>
  <mergeCells count="3">
    <mergeCell ref="A4:E4"/>
    <mergeCell ref="A3:E3"/>
    <mergeCell ref="A5:E5"/>
  </mergeCells>
  <phoneticPr fontId="0" type="noConversion"/>
  <printOptions horizontalCentered="1"/>
  <pageMargins left="0.5" right="0.5" top="1" bottom="1" header="0.5" footer="0.5"/>
  <pageSetup scale="5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pageSetUpPr autoPageBreaks="0" fitToPage="1"/>
  </sheetPr>
  <dimension ref="A1:L34"/>
  <sheetViews>
    <sheetView showGridLines="0" showOutlineSymbols="0" zoomScale="75" zoomScaleNormal="75" workbookViewId="0"/>
  </sheetViews>
  <sheetFormatPr defaultColWidth="9.6640625" defaultRowHeight="15" x14ac:dyDescent="0.2"/>
  <cols>
    <col min="1" max="1" width="7.44140625" style="32" customWidth="1"/>
    <col min="2" max="2" width="1.44140625" style="32" customWidth="1"/>
    <col min="3" max="3" width="26.44140625" style="32" customWidth="1"/>
    <col min="4" max="4" width="1.44140625" style="32" customWidth="1"/>
    <col min="5" max="5" width="12.6640625" style="32" customWidth="1"/>
    <col min="6" max="6" width="2.33203125" style="33" customWidth="1"/>
    <col min="7" max="7" width="14.6640625" style="32" customWidth="1"/>
    <col min="8" max="8" width="1.44140625" style="32" customWidth="1"/>
    <col min="9" max="9" width="22.88671875" style="32" customWidth="1"/>
    <col min="10" max="10" width="1.44140625" style="32" customWidth="1"/>
    <col min="11" max="11" width="12.6640625" style="32" customWidth="1"/>
    <col min="12" max="16384" width="9.6640625" style="32"/>
  </cols>
  <sheetData>
    <row r="1" spans="1:12" ht="15.75" x14ac:dyDescent="0.25">
      <c r="K1" s="105" t="str">
        <f>IF(GeneralInfo!$B$16="","",GeneralInfo!$B$16)</f>
        <v/>
      </c>
    </row>
    <row r="2" spans="1:12" ht="15.75" x14ac:dyDescent="0.25">
      <c r="K2" s="209" t="s">
        <v>412</v>
      </c>
    </row>
    <row r="3" spans="1:12" ht="15.75" customHeight="1" x14ac:dyDescent="0.25">
      <c r="A3" s="380">
        <f>GeneralInfo!$B$7</f>
        <v>0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</row>
    <row r="4" spans="1:12" ht="15.75" x14ac:dyDescent="0.25">
      <c r="A4" s="381" t="s">
        <v>413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</row>
    <row r="5" spans="1:12" ht="15.75" x14ac:dyDescent="0.25">
      <c r="A5" s="380" t="str">
        <f>"FOR THE PERIOD "&amp;TEXT(GeneralInfo!$B$17,"MM/DD/YYYY")&amp;" TO "&amp;TEXT(GeneralInfo!$B$18,"MM/DD/YYYY")</f>
        <v>FOR THE PERIOD 01/00/1900 TO 01/00/1900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</row>
    <row r="6" spans="1:12" x14ac:dyDescent="0.2">
      <c r="C6" s="35"/>
    </row>
    <row r="7" spans="1:12" ht="15.75" x14ac:dyDescent="0.25">
      <c r="A7" s="144" t="s">
        <v>252</v>
      </c>
      <c r="B7" s="48"/>
      <c r="C7" s="144" t="s">
        <v>253</v>
      </c>
      <c r="D7" s="48"/>
      <c r="E7" s="144" t="s">
        <v>254</v>
      </c>
      <c r="F7" s="48"/>
      <c r="G7" s="144" t="s">
        <v>235</v>
      </c>
      <c r="H7" s="48"/>
      <c r="I7" s="144" t="s">
        <v>236</v>
      </c>
      <c r="J7" s="48"/>
      <c r="K7" s="144" t="s">
        <v>237</v>
      </c>
    </row>
    <row r="8" spans="1:12" ht="15.75" x14ac:dyDescent="0.25">
      <c r="A8" s="210" t="s">
        <v>414</v>
      </c>
      <c r="B8" s="36"/>
      <c r="C8" s="37"/>
      <c r="D8" s="37"/>
      <c r="E8" s="37"/>
      <c r="F8" s="38"/>
      <c r="G8" s="37"/>
      <c r="H8" s="37"/>
      <c r="I8" s="37"/>
      <c r="J8" s="37"/>
      <c r="K8" s="37"/>
    </row>
    <row r="9" spans="1:12" ht="16.5" thickBot="1" x14ac:dyDescent="0.3">
      <c r="A9" s="39" t="s">
        <v>150</v>
      </c>
      <c r="B9" s="36"/>
      <c r="C9" s="40" t="s">
        <v>415</v>
      </c>
      <c r="D9" s="38"/>
      <c r="E9" s="40" t="s">
        <v>98</v>
      </c>
      <c r="F9" s="41"/>
      <c r="G9" s="40" t="s">
        <v>151</v>
      </c>
      <c r="H9" s="38"/>
      <c r="I9" s="40" t="s">
        <v>152</v>
      </c>
      <c r="J9" s="38"/>
      <c r="K9" s="40" t="s">
        <v>98</v>
      </c>
      <c r="L9" s="42"/>
    </row>
    <row r="10" spans="1:12" ht="30.75" customHeight="1" x14ac:dyDescent="0.2">
      <c r="A10" s="135"/>
      <c r="C10" s="138"/>
      <c r="E10" s="140"/>
      <c r="F10" s="43"/>
      <c r="G10" s="135"/>
      <c r="I10" s="138"/>
      <c r="K10" s="140"/>
    </row>
    <row r="11" spans="1:12" ht="30.75" customHeight="1" x14ac:dyDescent="0.2">
      <c r="A11" s="136"/>
      <c r="C11" s="139"/>
      <c r="E11" s="141"/>
      <c r="F11" s="43"/>
      <c r="G11" s="136"/>
      <c r="I11" s="139"/>
      <c r="K11" s="141"/>
    </row>
    <row r="12" spans="1:12" ht="30.75" customHeight="1" x14ac:dyDescent="0.2">
      <c r="A12" s="136"/>
      <c r="C12" s="139"/>
      <c r="E12" s="141"/>
      <c r="F12" s="43"/>
      <c r="G12" s="136"/>
      <c r="I12" s="139"/>
      <c r="K12" s="141"/>
    </row>
    <row r="13" spans="1:12" ht="30.75" customHeight="1" x14ac:dyDescent="0.2">
      <c r="A13" s="136"/>
      <c r="C13" s="139"/>
      <c r="E13" s="141"/>
      <c r="F13" s="43"/>
      <c r="G13" s="136"/>
      <c r="I13" s="139"/>
      <c r="K13" s="141"/>
    </row>
    <row r="14" spans="1:12" ht="30.75" customHeight="1" x14ac:dyDescent="0.2">
      <c r="A14" s="136"/>
      <c r="C14" s="139"/>
      <c r="E14" s="141"/>
      <c r="F14" s="43"/>
      <c r="G14" s="136"/>
      <c r="I14" s="139"/>
      <c r="K14" s="141"/>
    </row>
    <row r="15" spans="1:12" ht="30.75" customHeight="1" x14ac:dyDescent="0.2">
      <c r="A15" s="136"/>
      <c r="C15" s="139"/>
      <c r="E15" s="141"/>
      <c r="F15" s="43"/>
      <c r="G15" s="136"/>
      <c r="I15" s="139"/>
      <c r="K15" s="141"/>
    </row>
    <row r="16" spans="1:12" ht="30.75" customHeight="1" x14ac:dyDescent="0.2">
      <c r="A16" s="136"/>
      <c r="C16" s="139"/>
      <c r="E16" s="141"/>
      <c r="F16" s="43"/>
      <c r="G16" s="136"/>
      <c r="I16" s="139"/>
      <c r="K16" s="141"/>
    </row>
    <row r="17" spans="1:11" ht="30.75" customHeight="1" x14ac:dyDescent="0.2">
      <c r="A17" s="136"/>
      <c r="C17" s="139"/>
      <c r="E17" s="141"/>
      <c r="F17" s="43"/>
      <c r="G17" s="136"/>
      <c r="I17" s="139"/>
      <c r="K17" s="141"/>
    </row>
    <row r="18" spans="1:11" ht="30.75" customHeight="1" x14ac:dyDescent="0.2">
      <c r="A18" s="136"/>
      <c r="C18" s="139"/>
      <c r="E18" s="141"/>
      <c r="F18" s="43"/>
      <c r="G18" s="136"/>
      <c r="I18" s="139"/>
      <c r="K18" s="141"/>
    </row>
    <row r="19" spans="1:11" ht="30.75" customHeight="1" x14ac:dyDescent="0.2">
      <c r="A19" s="136"/>
      <c r="C19" s="139"/>
      <c r="E19" s="141"/>
      <c r="F19" s="43"/>
      <c r="G19" s="136"/>
      <c r="I19" s="139"/>
      <c r="K19" s="141"/>
    </row>
    <row r="20" spans="1:11" ht="30.75" customHeight="1" x14ac:dyDescent="0.2">
      <c r="A20" s="136"/>
      <c r="C20" s="139"/>
      <c r="E20" s="141"/>
      <c r="F20" s="43"/>
      <c r="G20" s="136"/>
      <c r="I20" s="139"/>
      <c r="K20" s="141"/>
    </row>
    <row r="21" spans="1:11" ht="30.75" customHeight="1" x14ac:dyDescent="0.2">
      <c r="A21" s="136"/>
      <c r="C21" s="139"/>
      <c r="E21" s="141"/>
      <c r="F21" s="43"/>
      <c r="G21" s="136"/>
      <c r="I21" s="139"/>
      <c r="K21" s="141"/>
    </row>
    <row r="22" spans="1:11" ht="30.75" customHeight="1" x14ac:dyDescent="0.2">
      <c r="A22" s="136"/>
      <c r="C22" s="139"/>
      <c r="E22" s="141"/>
      <c r="F22" s="43"/>
      <c r="G22" s="136"/>
      <c r="I22" s="139"/>
      <c r="K22" s="141"/>
    </row>
    <row r="23" spans="1:11" ht="30.75" customHeight="1" x14ac:dyDescent="0.2">
      <c r="A23" s="136"/>
      <c r="C23" s="139"/>
      <c r="E23" s="141"/>
      <c r="F23" s="43"/>
      <c r="G23" s="136"/>
      <c r="I23" s="139"/>
      <c r="K23" s="141"/>
    </row>
    <row r="24" spans="1:11" ht="30.75" customHeight="1" x14ac:dyDescent="0.2">
      <c r="A24" s="136"/>
      <c r="C24" s="139"/>
      <c r="E24" s="141"/>
      <c r="F24" s="43"/>
      <c r="G24" s="136"/>
      <c r="I24" s="139"/>
      <c r="K24" s="141"/>
    </row>
    <row r="25" spans="1:11" ht="30.75" customHeight="1" x14ac:dyDescent="0.2">
      <c r="A25" s="136"/>
      <c r="C25" s="139"/>
      <c r="E25" s="141"/>
      <c r="F25" s="43"/>
      <c r="G25" s="136"/>
      <c r="I25" s="139"/>
      <c r="K25" s="141"/>
    </row>
    <row r="26" spans="1:11" ht="30.75" customHeight="1" x14ac:dyDescent="0.2">
      <c r="A26" s="136"/>
      <c r="C26" s="139"/>
      <c r="E26" s="141"/>
      <c r="F26" s="43"/>
      <c r="G26" s="136"/>
      <c r="I26" s="139"/>
      <c r="K26" s="141"/>
    </row>
    <row r="27" spans="1:11" ht="30.75" customHeight="1" x14ac:dyDescent="0.2">
      <c r="A27" s="136"/>
      <c r="C27" s="139"/>
      <c r="E27" s="141"/>
      <c r="F27" s="43"/>
      <c r="G27" s="136"/>
      <c r="I27" s="139"/>
      <c r="K27" s="141"/>
    </row>
    <row r="28" spans="1:11" ht="30.75" customHeight="1" x14ac:dyDescent="0.2">
      <c r="A28" s="136"/>
      <c r="C28" s="139"/>
      <c r="E28" s="141"/>
      <c r="F28" s="43"/>
      <c r="G28" s="136"/>
      <c r="I28" s="139"/>
      <c r="K28" s="141"/>
    </row>
    <row r="29" spans="1:11" ht="30.75" customHeight="1" x14ac:dyDescent="0.2">
      <c r="A29" s="136"/>
      <c r="C29" s="139"/>
      <c r="E29" s="141"/>
      <c r="F29" s="43"/>
      <c r="G29" s="136"/>
      <c r="I29" s="139"/>
      <c r="K29" s="141"/>
    </row>
    <row r="30" spans="1:11" ht="30.75" customHeight="1" x14ac:dyDescent="0.2">
      <c r="A30" s="137"/>
      <c r="C30" s="35"/>
      <c r="E30" s="142"/>
      <c r="F30" s="43"/>
      <c r="G30" s="137"/>
      <c r="I30" s="35"/>
      <c r="K30" s="142"/>
    </row>
    <row r="31" spans="1:11" x14ac:dyDescent="0.2">
      <c r="A31" s="45"/>
      <c r="C31" s="44"/>
      <c r="E31" s="44"/>
      <c r="G31" s="44"/>
      <c r="I31" s="44"/>
      <c r="K31" s="44"/>
    </row>
    <row r="33" spans="1:3" ht="15.75" x14ac:dyDescent="0.25">
      <c r="A33" s="34" t="s">
        <v>153</v>
      </c>
      <c r="B33" s="46"/>
      <c r="C33" s="32" t="s">
        <v>416</v>
      </c>
    </row>
    <row r="34" spans="1:3" ht="15.75" x14ac:dyDescent="0.25">
      <c r="A34" s="46"/>
      <c r="B34" s="46"/>
      <c r="C34" s="32" t="s">
        <v>417</v>
      </c>
    </row>
  </sheetData>
  <mergeCells count="3">
    <mergeCell ref="A3:K3"/>
    <mergeCell ref="A5:K5"/>
    <mergeCell ref="A4:K4"/>
  </mergeCells>
  <phoneticPr fontId="0" type="noConversion"/>
  <printOptions horizontalCentered="1"/>
  <pageMargins left="0.5" right="0.5" top="1" bottom="1" header="0.5" footer="0.5"/>
  <pageSetup scale="76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>
    <pageSetUpPr autoPageBreaks="0" fitToPage="1"/>
  </sheetPr>
  <dimension ref="A1:J26"/>
  <sheetViews>
    <sheetView showGridLines="0" showOutlineSymbols="0" zoomScale="75" zoomScaleNormal="75" workbookViewId="0">
      <selection activeCell="F11" sqref="F11"/>
    </sheetView>
  </sheetViews>
  <sheetFormatPr defaultColWidth="9.6640625" defaultRowHeight="15" x14ac:dyDescent="0.2"/>
  <cols>
    <col min="1" max="1" width="3.109375" bestFit="1" customWidth="1"/>
    <col min="2" max="2" width="12.5546875" customWidth="1"/>
    <col min="3" max="3" width="15.88671875" customWidth="1"/>
    <col min="4" max="7" width="14.88671875" customWidth="1"/>
    <col min="8" max="8" width="15" customWidth="1"/>
    <col min="9" max="9" width="12.21875" customWidth="1"/>
    <col min="10" max="10" width="14.88671875" customWidth="1"/>
  </cols>
  <sheetData>
    <row r="1" spans="1:10" ht="15.75" x14ac:dyDescent="0.25">
      <c r="J1" s="105" t="str">
        <f>IF(GeneralInfo!$B$16="","",GeneralInfo!$B$16)</f>
        <v/>
      </c>
    </row>
    <row r="2" spans="1:10" ht="15.75" x14ac:dyDescent="0.25">
      <c r="J2" s="127" t="s">
        <v>409</v>
      </c>
    </row>
    <row r="3" spans="1:10" s="74" customFormat="1" ht="15.75" customHeight="1" x14ac:dyDescent="0.25">
      <c r="A3" s="373">
        <f>GeneralInfo!$B$7</f>
        <v>0</v>
      </c>
      <c r="B3" s="373"/>
      <c r="C3" s="373"/>
      <c r="D3" s="373"/>
      <c r="E3" s="373"/>
      <c r="F3" s="373"/>
      <c r="G3" s="373"/>
      <c r="H3" s="373"/>
      <c r="I3" s="373"/>
      <c r="J3" s="373"/>
    </row>
    <row r="4" spans="1:10" ht="15.75" x14ac:dyDescent="0.25">
      <c r="A4" s="373" t="s">
        <v>19</v>
      </c>
      <c r="B4" s="373"/>
      <c r="C4" s="373"/>
      <c r="D4" s="373"/>
      <c r="E4" s="373"/>
      <c r="F4" s="373"/>
      <c r="G4" s="373"/>
      <c r="H4" s="373"/>
      <c r="I4" s="373"/>
      <c r="J4" s="373"/>
    </row>
    <row r="5" spans="1:10" ht="15.75" x14ac:dyDescent="0.25">
      <c r="A5" s="373" t="str">
        <f>"FOR THE PERIOD "&amp;TEXT(GeneralInfo!$B$17,"MM/DD/YYYY")&amp;" TO "&amp;TEXT(GeneralInfo!$B$18,"MM/DD/YYYY")</f>
        <v>FOR THE PERIOD 01/00/1900 TO 01/00/1900</v>
      </c>
      <c r="B5" s="373"/>
      <c r="C5" s="373"/>
      <c r="D5" s="373"/>
      <c r="E5" s="373"/>
      <c r="F5" s="373"/>
      <c r="G5" s="373"/>
      <c r="H5" s="373"/>
      <c r="I5" s="373"/>
      <c r="J5" s="373"/>
    </row>
    <row r="6" spans="1:10" x14ac:dyDescent="0.2">
      <c r="B6" s="2"/>
      <c r="C6" s="3"/>
      <c r="D6" s="3"/>
      <c r="E6" s="3"/>
      <c r="F6" s="3"/>
      <c r="G6" s="3"/>
      <c r="H6" s="2"/>
      <c r="I6" s="2"/>
    </row>
    <row r="7" spans="1:10" ht="15.75" x14ac:dyDescent="0.25">
      <c r="B7" s="18">
        <v>1</v>
      </c>
      <c r="C7" s="18">
        <v>2</v>
      </c>
      <c r="D7" s="18">
        <v>3</v>
      </c>
      <c r="E7" s="18">
        <v>4</v>
      </c>
      <c r="F7" s="18">
        <v>5</v>
      </c>
      <c r="G7" s="18">
        <v>6</v>
      </c>
      <c r="H7" s="18">
        <v>7</v>
      </c>
      <c r="I7" s="18">
        <v>8</v>
      </c>
      <c r="J7" s="18">
        <v>9</v>
      </c>
    </row>
    <row r="8" spans="1:10" ht="15.75" x14ac:dyDescent="0.25">
      <c r="C8" s="12"/>
      <c r="D8" s="12" t="s">
        <v>80</v>
      </c>
      <c r="E8" s="12" t="s">
        <v>80</v>
      </c>
      <c r="F8" s="12" t="s">
        <v>124</v>
      </c>
      <c r="G8" s="14"/>
      <c r="H8" s="14"/>
      <c r="I8" s="12" t="s">
        <v>21</v>
      </c>
      <c r="J8" s="12" t="s">
        <v>101</v>
      </c>
    </row>
    <row r="9" spans="1:10" ht="15.75" x14ac:dyDescent="0.25">
      <c r="C9" s="12" t="s">
        <v>122</v>
      </c>
      <c r="D9" s="12" t="s">
        <v>121</v>
      </c>
      <c r="E9" s="12" t="s">
        <v>102</v>
      </c>
      <c r="F9" s="12" t="s">
        <v>20</v>
      </c>
      <c r="G9" s="12" t="s">
        <v>124</v>
      </c>
      <c r="H9" s="12" t="s">
        <v>103</v>
      </c>
      <c r="I9" s="22" t="s">
        <v>102</v>
      </c>
      <c r="J9" s="22" t="s">
        <v>104</v>
      </c>
    </row>
    <row r="10" spans="1:10" ht="16.5" thickBot="1" x14ac:dyDescent="0.3">
      <c r="B10" s="15" t="s">
        <v>105</v>
      </c>
      <c r="C10" s="15" t="s">
        <v>20</v>
      </c>
      <c r="D10" s="15" t="s">
        <v>106</v>
      </c>
      <c r="E10" s="15" t="s">
        <v>104</v>
      </c>
      <c r="F10" s="212" t="s">
        <v>541</v>
      </c>
      <c r="G10" s="15" t="s">
        <v>104</v>
      </c>
      <c r="H10" s="15" t="s">
        <v>104</v>
      </c>
      <c r="I10" s="15" t="s">
        <v>107</v>
      </c>
      <c r="J10" s="15" t="s">
        <v>107</v>
      </c>
    </row>
    <row r="11" spans="1:10" ht="25.5" customHeight="1" x14ac:dyDescent="0.2">
      <c r="A11" s="9">
        <v>1</v>
      </c>
      <c r="B11" s="90" t="s">
        <v>175</v>
      </c>
      <c r="C11" s="79">
        <v>0</v>
      </c>
      <c r="D11" s="79">
        <v>0</v>
      </c>
      <c r="E11" s="79">
        <v>0</v>
      </c>
      <c r="F11" s="79">
        <v>0</v>
      </c>
      <c r="G11" s="79">
        <v>0</v>
      </c>
      <c r="H11" s="79">
        <v>0</v>
      </c>
      <c r="I11" s="79">
        <v>0</v>
      </c>
      <c r="J11" s="80">
        <f>SUM(G11:I11)</f>
        <v>0</v>
      </c>
    </row>
    <row r="12" spans="1:10" ht="25.5" customHeight="1" x14ac:dyDescent="0.2">
      <c r="A12" s="9">
        <v>2</v>
      </c>
      <c r="B12" s="77" t="s">
        <v>175</v>
      </c>
      <c r="C12" s="79">
        <v>0</v>
      </c>
      <c r="D12" s="79">
        <v>0</v>
      </c>
      <c r="E12" s="79">
        <v>0</v>
      </c>
      <c r="F12" s="79">
        <v>0</v>
      </c>
      <c r="G12" s="79">
        <v>0</v>
      </c>
      <c r="H12" s="79">
        <v>0</v>
      </c>
      <c r="I12" s="79">
        <v>0</v>
      </c>
      <c r="J12" s="80">
        <f t="shared" ref="J12:J16" si="0">SUM(G12:I12)</f>
        <v>0</v>
      </c>
    </row>
    <row r="13" spans="1:10" ht="25.5" customHeight="1" x14ac:dyDescent="0.2">
      <c r="A13" s="9">
        <v>3</v>
      </c>
      <c r="B13" s="77" t="s">
        <v>175</v>
      </c>
      <c r="C13" s="79">
        <v>0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80">
        <f t="shared" si="0"/>
        <v>0</v>
      </c>
    </row>
    <row r="14" spans="1:10" ht="25.5" customHeight="1" x14ac:dyDescent="0.2">
      <c r="A14" s="9">
        <v>4</v>
      </c>
      <c r="B14" s="77" t="s">
        <v>175</v>
      </c>
      <c r="C14" s="79">
        <v>0</v>
      </c>
      <c r="D14" s="79">
        <v>0</v>
      </c>
      <c r="E14" s="79">
        <v>0</v>
      </c>
      <c r="F14" s="79">
        <v>0</v>
      </c>
      <c r="G14" s="79">
        <v>0</v>
      </c>
      <c r="H14" s="79">
        <v>0</v>
      </c>
      <c r="I14" s="79">
        <v>0</v>
      </c>
      <c r="J14" s="80">
        <f t="shared" si="0"/>
        <v>0</v>
      </c>
    </row>
    <row r="15" spans="1:10" ht="25.5" customHeight="1" x14ac:dyDescent="0.2">
      <c r="A15" s="9">
        <v>5</v>
      </c>
      <c r="B15" s="77" t="s">
        <v>175</v>
      </c>
      <c r="C15" s="79">
        <v>0</v>
      </c>
      <c r="D15" s="79">
        <v>0</v>
      </c>
      <c r="E15" s="79">
        <v>0</v>
      </c>
      <c r="F15" s="79">
        <v>0</v>
      </c>
      <c r="G15" s="79">
        <v>0</v>
      </c>
      <c r="H15" s="79">
        <v>0</v>
      </c>
      <c r="I15" s="79">
        <v>0</v>
      </c>
      <c r="J15" s="80">
        <f t="shared" si="0"/>
        <v>0</v>
      </c>
    </row>
    <row r="16" spans="1:10" ht="25.5" customHeight="1" x14ac:dyDescent="0.2">
      <c r="A16" s="9">
        <v>6</v>
      </c>
      <c r="B16" s="77" t="s">
        <v>175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  <c r="H16" s="79">
        <v>0</v>
      </c>
      <c r="I16" s="79">
        <v>0</v>
      </c>
      <c r="J16" s="80">
        <f t="shared" si="0"/>
        <v>0</v>
      </c>
    </row>
    <row r="17" spans="1:10" ht="25.5" customHeight="1" x14ac:dyDescent="0.2">
      <c r="A17" s="9">
        <v>7</v>
      </c>
      <c r="B17" s="2" t="s">
        <v>108</v>
      </c>
      <c r="C17" s="81">
        <f t="shared" ref="C17:J17" si="1">SUM(C11:C16)</f>
        <v>0</v>
      </c>
      <c r="D17" s="80">
        <f t="shared" si="1"/>
        <v>0</v>
      </c>
      <c r="E17" s="81">
        <f t="shared" si="1"/>
        <v>0</v>
      </c>
      <c r="F17" s="81">
        <f t="shared" si="1"/>
        <v>0</v>
      </c>
      <c r="G17" s="81">
        <f t="shared" si="1"/>
        <v>0</v>
      </c>
      <c r="H17" s="81">
        <f t="shared" si="1"/>
        <v>0</v>
      </c>
      <c r="I17" s="81">
        <f t="shared" si="1"/>
        <v>0</v>
      </c>
      <c r="J17" s="80">
        <f t="shared" si="1"/>
        <v>0</v>
      </c>
    </row>
    <row r="18" spans="1:10" ht="25.5" customHeight="1" x14ac:dyDescent="0.2">
      <c r="A18" s="9">
        <v>8</v>
      </c>
      <c r="B18" t="s">
        <v>123</v>
      </c>
      <c r="C18" s="17"/>
      <c r="D18" s="80">
        <f>C17</f>
        <v>0</v>
      </c>
      <c r="E18" s="17"/>
      <c r="F18" s="17"/>
      <c r="G18" s="17"/>
      <c r="H18" s="17"/>
      <c r="I18" s="17"/>
      <c r="J18" s="17"/>
    </row>
    <row r="19" spans="1:10" ht="25.5" customHeight="1" x14ac:dyDescent="0.2">
      <c r="A19" s="9">
        <v>9</v>
      </c>
      <c r="B19" s="2" t="s">
        <v>109</v>
      </c>
      <c r="C19" s="17"/>
      <c r="D19" s="79">
        <v>0</v>
      </c>
      <c r="E19" s="17"/>
      <c r="F19" s="17"/>
      <c r="G19" s="17"/>
      <c r="H19" s="17"/>
      <c r="I19" s="17"/>
      <c r="J19" s="17"/>
    </row>
    <row r="20" spans="1:10" ht="25.5" customHeight="1" x14ac:dyDescent="0.2">
      <c r="A20" s="9">
        <v>10</v>
      </c>
      <c r="B20" s="2" t="s">
        <v>110</v>
      </c>
      <c r="C20" s="17"/>
      <c r="D20" s="91">
        <v>0</v>
      </c>
      <c r="E20" s="17"/>
      <c r="F20" s="17"/>
      <c r="G20" s="17"/>
      <c r="H20" s="17"/>
      <c r="I20" s="17"/>
      <c r="J20" s="17"/>
    </row>
    <row r="21" spans="1:10" ht="25.5" customHeight="1" x14ac:dyDescent="0.2">
      <c r="A21" s="9">
        <v>11</v>
      </c>
      <c r="B21" s="2" t="s">
        <v>111</v>
      </c>
      <c r="C21" s="17"/>
      <c r="D21" s="79">
        <v>0</v>
      </c>
      <c r="E21" s="17"/>
      <c r="F21" s="17"/>
      <c r="G21" s="17"/>
      <c r="H21" s="17"/>
      <c r="I21" s="17"/>
      <c r="J21" s="17"/>
    </row>
    <row r="22" spans="1:10" ht="25.5" customHeight="1" x14ac:dyDescent="0.2">
      <c r="A22" s="9">
        <v>12</v>
      </c>
      <c r="B22" s="2" t="s">
        <v>112</v>
      </c>
      <c r="C22" s="17"/>
      <c r="D22" s="91">
        <v>0</v>
      </c>
      <c r="E22" s="17"/>
      <c r="F22" s="92" t="s">
        <v>244</v>
      </c>
      <c r="G22" s="74" t="s">
        <v>22</v>
      </c>
      <c r="H22" s="17"/>
      <c r="I22" s="17"/>
      <c r="J22" s="91">
        <v>0</v>
      </c>
    </row>
    <row r="23" spans="1:10" ht="25.5" customHeight="1" x14ac:dyDescent="0.2">
      <c r="A23" s="9">
        <v>13</v>
      </c>
      <c r="B23" s="2" t="s">
        <v>113</v>
      </c>
      <c r="C23" s="17"/>
      <c r="D23" s="79">
        <v>0</v>
      </c>
      <c r="E23" s="17"/>
      <c r="F23" s="92" t="s">
        <v>245</v>
      </c>
      <c r="G23" s="74" t="s">
        <v>23</v>
      </c>
      <c r="H23" s="17"/>
      <c r="I23" s="17"/>
      <c r="J23" s="79">
        <v>0</v>
      </c>
    </row>
    <row r="24" spans="1:10" ht="25.5" customHeight="1" x14ac:dyDescent="0.2">
      <c r="A24" s="9">
        <v>14</v>
      </c>
      <c r="B24" t="s">
        <v>139</v>
      </c>
      <c r="C24" s="17"/>
      <c r="D24" s="80">
        <f>SUM(D17:D23)</f>
        <v>0</v>
      </c>
      <c r="E24" s="17"/>
      <c r="F24" s="92" t="s">
        <v>246</v>
      </c>
      <c r="G24" s="74" t="s">
        <v>140</v>
      </c>
      <c r="H24" s="17"/>
      <c r="I24" s="17"/>
      <c r="J24" s="80">
        <f>J17+J22+J23</f>
        <v>0</v>
      </c>
    </row>
    <row r="25" spans="1:10" ht="25.5" customHeight="1" x14ac:dyDescent="0.2">
      <c r="A25" s="9">
        <v>15</v>
      </c>
      <c r="B25" s="19" t="s">
        <v>410</v>
      </c>
      <c r="C25" s="17"/>
      <c r="D25" s="80">
        <f>'sch i'!H34</f>
        <v>0</v>
      </c>
      <c r="E25" s="17"/>
      <c r="F25" s="92" t="s">
        <v>247</v>
      </c>
      <c r="G25" s="19" t="s">
        <v>411</v>
      </c>
      <c r="H25" s="17"/>
      <c r="I25" s="17"/>
      <c r="J25" s="80">
        <f>'sch j'!C32</f>
        <v>0</v>
      </c>
    </row>
    <row r="26" spans="1:10" ht="25.5" customHeight="1" x14ac:dyDescent="0.2">
      <c r="A26" s="9">
        <v>16</v>
      </c>
      <c r="B26" t="s">
        <v>114</v>
      </c>
      <c r="C26" s="17"/>
      <c r="D26" s="80">
        <f>D24-D25</f>
        <v>0</v>
      </c>
      <c r="E26" s="17"/>
      <c r="F26" s="92" t="s">
        <v>248</v>
      </c>
      <c r="G26" s="2" t="s">
        <v>114</v>
      </c>
      <c r="H26" s="17"/>
      <c r="I26" s="17"/>
      <c r="J26" s="80">
        <f>J24-J25</f>
        <v>0</v>
      </c>
    </row>
  </sheetData>
  <mergeCells count="3">
    <mergeCell ref="A4:J4"/>
    <mergeCell ref="A3:J3"/>
    <mergeCell ref="A5:J5"/>
  </mergeCells>
  <phoneticPr fontId="0" type="noConversion"/>
  <printOptions horizontalCentered="1"/>
  <pageMargins left="0.5" right="0.5" top="1" bottom="1" header="0.5" footer="0.5"/>
  <pageSetup scale="8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autoPageBreaks="0" fitToPage="1"/>
  </sheetPr>
  <dimension ref="A1:N39"/>
  <sheetViews>
    <sheetView showGridLines="0" showOutlineSymbols="0" zoomScale="75" zoomScaleNormal="75" workbookViewId="0">
      <selection activeCell="K22" sqref="K22"/>
    </sheetView>
  </sheetViews>
  <sheetFormatPr defaultColWidth="9.6640625" defaultRowHeight="15" x14ac:dyDescent="0.2"/>
  <cols>
    <col min="1" max="1" width="3.109375" style="17" bestFit="1" customWidth="1"/>
    <col min="2" max="2" width="40.88671875" customWidth="1"/>
    <col min="3" max="4" width="14.33203125" style="74" customWidth="1"/>
    <col min="5" max="7" width="14.33203125" style="17" customWidth="1"/>
    <col min="8" max="8" width="15" style="17" customWidth="1"/>
    <col min="9" max="9" width="12" style="17" bestFit="1" customWidth="1"/>
    <col min="10" max="10" width="10.77734375" style="17" customWidth="1"/>
    <col min="11" max="12" width="9.6640625" customWidth="1"/>
    <col min="13" max="13" width="12.21875" customWidth="1"/>
    <col min="14" max="14" width="9.6640625" customWidth="1"/>
    <col min="15" max="15" width="12.21875" customWidth="1"/>
  </cols>
  <sheetData>
    <row r="1" spans="1:14" ht="15.75" x14ac:dyDescent="0.25">
      <c r="I1" s="105" t="str">
        <f>IF(GeneralInfo!$B$16="","",GeneralInfo!$B$16)</f>
        <v/>
      </c>
    </row>
    <row r="2" spans="1:14" ht="15.75" x14ac:dyDescent="0.25">
      <c r="I2" s="127" t="s">
        <v>418</v>
      </c>
    </row>
    <row r="3" spans="1:14" s="74" customFormat="1" ht="15.75" customHeight="1" x14ac:dyDescent="0.25">
      <c r="A3" s="373">
        <f>GeneralInfo!$B$7</f>
        <v>0</v>
      </c>
      <c r="B3" s="373"/>
      <c r="C3" s="373"/>
      <c r="D3" s="373"/>
      <c r="E3" s="373"/>
      <c r="F3" s="373"/>
      <c r="G3" s="373"/>
      <c r="H3" s="373"/>
      <c r="I3" s="373"/>
      <c r="J3" s="72"/>
    </row>
    <row r="4" spans="1:14" ht="15.75" x14ac:dyDescent="0.25">
      <c r="A4" s="373" t="s">
        <v>119</v>
      </c>
      <c r="B4" s="373"/>
      <c r="C4" s="373"/>
      <c r="D4" s="373"/>
      <c r="E4" s="373"/>
      <c r="F4" s="373"/>
      <c r="G4" s="373"/>
      <c r="H4" s="373"/>
      <c r="I4" s="373"/>
      <c r="J4" s="72"/>
    </row>
    <row r="5" spans="1:14" ht="15.75" x14ac:dyDescent="0.25">
      <c r="A5" s="373" t="s">
        <v>136</v>
      </c>
      <c r="B5" s="373"/>
      <c r="C5" s="373"/>
      <c r="D5" s="373"/>
      <c r="E5" s="373"/>
      <c r="F5" s="373"/>
      <c r="G5" s="373"/>
      <c r="H5" s="373"/>
      <c r="I5" s="373"/>
      <c r="J5" s="72"/>
    </row>
    <row r="6" spans="1:14" ht="15.75" x14ac:dyDescent="0.25">
      <c r="A6" s="373" t="str">
        <f>"FOR THE PERIOD "&amp;TEXT(GeneralInfo!$B$17,"MM/DD/YYYY")&amp;" TO "&amp;TEXT(GeneralInfo!$B$18,"MM/DD/YYYY")</f>
        <v>FOR THE PERIOD 01/00/1900 TO 01/00/1900</v>
      </c>
      <c r="B6" s="373"/>
      <c r="C6" s="373"/>
      <c r="D6" s="373"/>
      <c r="E6" s="373"/>
      <c r="F6" s="373"/>
      <c r="G6" s="373"/>
      <c r="H6" s="373"/>
      <c r="I6" s="373"/>
      <c r="J6" s="72"/>
    </row>
    <row r="7" spans="1:14" x14ac:dyDescent="0.2">
      <c r="B7" s="2"/>
      <c r="C7" s="2"/>
      <c r="D7" s="2"/>
      <c r="E7" s="4"/>
      <c r="F7" s="4"/>
      <c r="G7" s="4"/>
      <c r="H7" s="4"/>
      <c r="I7" s="4"/>
      <c r="J7" s="4"/>
    </row>
    <row r="8" spans="1:14" ht="15.75" x14ac:dyDescent="0.25">
      <c r="C8" s="317">
        <v>1</v>
      </c>
      <c r="D8" s="317">
        <v>2</v>
      </c>
      <c r="E8" s="317">
        <v>3</v>
      </c>
      <c r="F8" s="317">
        <v>4</v>
      </c>
      <c r="G8" s="317">
        <v>5</v>
      </c>
      <c r="H8" s="317">
        <v>6</v>
      </c>
      <c r="I8" s="317">
        <v>7</v>
      </c>
      <c r="J8"/>
    </row>
    <row r="9" spans="1:14" s="74" customFormat="1" ht="15.75" x14ac:dyDescent="0.25">
      <c r="A9" s="17"/>
      <c r="C9" s="314" t="s">
        <v>543</v>
      </c>
      <c r="E9" s="317" t="s">
        <v>544</v>
      </c>
      <c r="F9" s="317" t="s">
        <v>548</v>
      </c>
      <c r="G9" s="317"/>
      <c r="H9" s="317" t="s">
        <v>544</v>
      </c>
      <c r="I9" s="317"/>
    </row>
    <row r="10" spans="1:14" ht="15.75" x14ac:dyDescent="0.25">
      <c r="C10" s="314" t="s">
        <v>545</v>
      </c>
      <c r="D10" s="314" t="s">
        <v>116</v>
      </c>
      <c r="E10" s="314" t="s">
        <v>14</v>
      </c>
      <c r="F10" s="314" t="s">
        <v>545</v>
      </c>
      <c r="G10" s="314" t="s">
        <v>549</v>
      </c>
      <c r="H10" s="314" t="s">
        <v>14</v>
      </c>
      <c r="I10" s="314" t="s">
        <v>137</v>
      </c>
      <c r="J10"/>
    </row>
    <row r="11" spans="1:14" ht="16.5" thickBot="1" x14ac:dyDescent="0.3">
      <c r="B11" s="14" t="s">
        <v>15</v>
      </c>
      <c r="C11" s="212" t="s">
        <v>546</v>
      </c>
      <c r="D11" s="212" t="s">
        <v>547</v>
      </c>
      <c r="E11" s="212" t="s">
        <v>52</v>
      </c>
      <c r="F11" s="212" t="s">
        <v>41</v>
      </c>
      <c r="G11" s="212" t="s">
        <v>550</v>
      </c>
      <c r="H11" s="212" t="s">
        <v>20</v>
      </c>
      <c r="I11" s="212" t="s">
        <v>138</v>
      </c>
      <c r="J11"/>
      <c r="L11" s="21"/>
      <c r="N11" s="21"/>
    </row>
    <row r="12" spans="1:14" ht="21.75" customHeight="1" x14ac:dyDescent="0.2">
      <c r="A12" s="10">
        <v>1</v>
      </c>
      <c r="B12" s="19" t="s">
        <v>419</v>
      </c>
      <c r="C12" s="79">
        <v>0</v>
      </c>
      <c r="D12" s="79">
        <v>0</v>
      </c>
      <c r="E12" s="80">
        <f>C12+D12</f>
        <v>0</v>
      </c>
      <c r="F12" s="85">
        <v>0</v>
      </c>
      <c r="G12" s="85">
        <v>0</v>
      </c>
      <c r="H12" s="86">
        <f>F12+G12</f>
        <v>0</v>
      </c>
      <c r="I12" s="82">
        <f>IFERROR(ROUND(H12/E12,2),0)</f>
        <v>0</v>
      </c>
      <c r="J12"/>
    </row>
    <row r="13" spans="1:14" ht="21.75" customHeight="1" x14ac:dyDescent="0.2">
      <c r="A13" s="10">
        <v>2</v>
      </c>
      <c r="B13" s="19" t="s">
        <v>420</v>
      </c>
      <c r="C13" s="79">
        <v>0</v>
      </c>
      <c r="D13" s="79">
        <v>0</v>
      </c>
      <c r="E13" s="80">
        <f t="shared" ref="E13:E18" si="0">C13+D13</f>
        <v>0</v>
      </c>
      <c r="F13" s="85">
        <v>0</v>
      </c>
      <c r="G13" s="85">
        <v>0</v>
      </c>
      <c r="H13" s="86">
        <f t="shared" ref="H13:H18" si="1">F13+G13</f>
        <v>0</v>
      </c>
      <c r="I13" s="82">
        <f t="shared" ref="I13:I18" si="2">IFERROR(ROUND(H13/E13,2),0)</f>
        <v>0</v>
      </c>
      <c r="J13"/>
    </row>
    <row r="14" spans="1:14" ht="21.75" customHeight="1" x14ac:dyDescent="0.2">
      <c r="A14" s="10">
        <v>3</v>
      </c>
      <c r="B14" s="19" t="s">
        <v>421</v>
      </c>
      <c r="C14" s="79">
        <v>0</v>
      </c>
      <c r="D14" s="79">
        <v>0</v>
      </c>
      <c r="E14" s="80">
        <f t="shared" si="0"/>
        <v>0</v>
      </c>
      <c r="F14" s="85">
        <v>0</v>
      </c>
      <c r="G14" s="85">
        <v>0</v>
      </c>
      <c r="H14" s="86">
        <f t="shared" si="1"/>
        <v>0</v>
      </c>
      <c r="I14" s="82">
        <f t="shared" si="2"/>
        <v>0</v>
      </c>
      <c r="J14"/>
    </row>
    <row r="15" spans="1:14" ht="21.75" customHeight="1" x14ac:dyDescent="0.2">
      <c r="A15" s="10">
        <v>4</v>
      </c>
      <c r="B15" s="19" t="s">
        <v>422</v>
      </c>
      <c r="C15" s="79">
        <v>0</v>
      </c>
      <c r="D15" s="79">
        <v>0</v>
      </c>
      <c r="E15" s="80">
        <f t="shared" si="0"/>
        <v>0</v>
      </c>
      <c r="F15" s="85">
        <v>0</v>
      </c>
      <c r="G15" s="85">
        <v>0</v>
      </c>
      <c r="H15" s="86">
        <f t="shared" si="1"/>
        <v>0</v>
      </c>
      <c r="I15" s="82">
        <f t="shared" si="2"/>
        <v>0</v>
      </c>
      <c r="J15"/>
    </row>
    <row r="16" spans="1:14" ht="21.75" customHeight="1" x14ac:dyDescent="0.2">
      <c r="A16" s="10">
        <v>5</v>
      </c>
      <c r="B16" s="19" t="s">
        <v>17</v>
      </c>
      <c r="C16" s="79">
        <v>0</v>
      </c>
      <c r="D16" s="79">
        <v>0</v>
      </c>
      <c r="E16" s="80">
        <f t="shared" si="0"/>
        <v>0</v>
      </c>
      <c r="F16" s="85">
        <v>0</v>
      </c>
      <c r="G16" s="85">
        <v>0</v>
      </c>
      <c r="H16" s="86">
        <f t="shared" si="1"/>
        <v>0</v>
      </c>
      <c r="I16" s="82">
        <f t="shared" si="2"/>
        <v>0</v>
      </c>
      <c r="J16"/>
    </row>
    <row r="17" spans="1:10" ht="21.75" customHeight="1" x14ac:dyDescent="0.2">
      <c r="A17" s="10">
        <v>6</v>
      </c>
      <c r="B17" s="19" t="s">
        <v>18</v>
      </c>
      <c r="C17" s="79">
        <v>0</v>
      </c>
      <c r="D17" s="79">
        <v>0</v>
      </c>
      <c r="E17" s="80">
        <f t="shared" si="0"/>
        <v>0</v>
      </c>
      <c r="F17" s="85">
        <v>0</v>
      </c>
      <c r="G17" s="85">
        <v>0</v>
      </c>
      <c r="H17" s="86">
        <f t="shared" si="1"/>
        <v>0</v>
      </c>
      <c r="I17" s="82">
        <f t="shared" si="2"/>
        <v>0</v>
      </c>
      <c r="J17"/>
    </row>
    <row r="18" spans="1:10" ht="21.75" customHeight="1" x14ac:dyDescent="0.2">
      <c r="A18" s="10">
        <v>7</v>
      </c>
      <c r="B18" s="19" t="s">
        <v>423</v>
      </c>
      <c r="C18" s="79">
        <v>0</v>
      </c>
      <c r="D18" s="79">
        <v>0</v>
      </c>
      <c r="E18" s="80">
        <f t="shared" si="0"/>
        <v>0</v>
      </c>
      <c r="F18" s="85">
        <v>0</v>
      </c>
      <c r="G18" s="85">
        <v>0</v>
      </c>
      <c r="H18" s="86">
        <f t="shared" si="1"/>
        <v>0</v>
      </c>
      <c r="I18" s="82">
        <f t="shared" si="2"/>
        <v>0</v>
      </c>
      <c r="J18"/>
    </row>
    <row r="19" spans="1:10" ht="21.75" customHeight="1" x14ac:dyDescent="0.2">
      <c r="A19" s="10">
        <v>8</v>
      </c>
      <c r="B19" s="19" t="s">
        <v>424</v>
      </c>
      <c r="C19" s="80">
        <f t="shared" ref="C19:D19" si="3">SUM(C12:C18)</f>
        <v>0</v>
      </c>
      <c r="D19" s="80">
        <f t="shared" si="3"/>
        <v>0</v>
      </c>
      <c r="E19" s="80">
        <f>SUM(E12:E18)</f>
        <v>0</v>
      </c>
      <c r="F19" s="86">
        <f t="shared" ref="F19:G19" si="4">SUM(F12:F18)</f>
        <v>0</v>
      </c>
      <c r="G19" s="86">
        <f t="shared" si="4"/>
        <v>0</v>
      </c>
      <c r="H19" s="86">
        <f>SUM(H12:H18)</f>
        <v>0</v>
      </c>
      <c r="I19" s="83"/>
      <c r="J19"/>
    </row>
    <row r="20" spans="1:10" ht="21.75" customHeight="1" x14ac:dyDescent="0.25">
      <c r="B20" s="72" t="s">
        <v>425</v>
      </c>
      <c r="C20" s="78"/>
      <c r="D20" s="78"/>
      <c r="E20" s="78"/>
      <c r="F20" s="87"/>
      <c r="G20" s="87"/>
      <c r="H20" s="87"/>
      <c r="I20" s="84"/>
      <c r="J20"/>
    </row>
    <row r="21" spans="1:10" ht="21.75" customHeight="1" x14ac:dyDescent="0.2">
      <c r="A21" s="10">
        <v>9</v>
      </c>
      <c r="B21" s="19" t="s">
        <v>94</v>
      </c>
      <c r="C21" s="79">
        <v>0</v>
      </c>
      <c r="D21" s="79">
        <v>0</v>
      </c>
      <c r="E21" s="80">
        <f>C21+D21</f>
        <v>0</v>
      </c>
      <c r="F21" s="85">
        <v>0</v>
      </c>
      <c r="G21" s="85">
        <v>0</v>
      </c>
      <c r="H21" s="86">
        <f>F21+G21</f>
        <v>0</v>
      </c>
      <c r="I21" s="82">
        <f t="shared" ref="I21:I30" si="5">IFERROR(ROUND(H21/E21,2),0)</f>
        <v>0</v>
      </c>
      <c r="J21"/>
    </row>
    <row r="22" spans="1:10" ht="21.75" customHeight="1" x14ac:dyDescent="0.2">
      <c r="A22" s="10">
        <v>10</v>
      </c>
      <c r="B22" s="19" t="s">
        <v>95</v>
      </c>
      <c r="C22" s="79">
        <v>0</v>
      </c>
      <c r="D22" s="79">
        <v>0</v>
      </c>
      <c r="E22" s="80">
        <f t="shared" ref="E22:E23" si="6">C22+D22</f>
        <v>0</v>
      </c>
      <c r="F22" s="85">
        <v>0</v>
      </c>
      <c r="G22" s="85">
        <v>0</v>
      </c>
      <c r="H22" s="86">
        <f t="shared" ref="H22:H23" si="7">F22+G22</f>
        <v>0</v>
      </c>
      <c r="I22" s="82">
        <f t="shared" si="5"/>
        <v>0</v>
      </c>
      <c r="J22"/>
    </row>
    <row r="23" spans="1:10" ht="21.75" customHeight="1" x14ac:dyDescent="0.2">
      <c r="A23" s="10">
        <v>11</v>
      </c>
      <c r="B23" s="19" t="s">
        <v>96</v>
      </c>
      <c r="C23" s="79">
        <v>0</v>
      </c>
      <c r="D23" s="79">
        <v>0</v>
      </c>
      <c r="E23" s="80">
        <f t="shared" si="6"/>
        <v>0</v>
      </c>
      <c r="F23" s="85">
        <v>0</v>
      </c>
      <c r="G23" s="85">
        <v>0</v>
      </c>
      <c r="H23" s="86">
        <f t="shared" si="7"/>
        <v>0</v>
      </c>
      <c r="I23" s="82">
        <f t="shared" si="5"/>
        <v>0</v>
      </c>
      <c r="J23"/>
    </row>
    <row r="24" spans="1:10" s="74" customFormat="1" ht="21.75" customHeight="1" x14ac:dyDescent="0.2">
      <c r="A24" s="10">
        <v>12</v>
      </c>
      <c r="B24" s="19" t="s">
        <v>427</v>
      </c>
      <c r="C24" s="80">
        <f t="shared" ref="C24:D24" si="8">SUM(C21:C23)</f>
        <v>0</v>
      </c>
      <c r="D24" s="80">
        <f t="shared" si="8"/>
        <v>0</v>
      </c>
      <c r="E24" s="80">
        <f>SUM(E21:E23)</f>
        <v>0</v>
      </c>
      <c r="F24" s="86">
        <f t="shared" ref="F24:G24" si="9">SUM(F21:F23)</f>
        <v>0</v>
      </c>
      <c r="G24" s="86">
        <f t="shared" si="9"/>
        <v>0</v>
      </c>
      <c r="H24" s="86">
        <f>SUM(H21:H23)</f>
        <v>0</v>
      </c>
      <c r="I24" s="83"/>
    </row>
    <row r="25" spans="1:10" s="74" customFormat="1" ht="21.75" customHeight="1" x14ac:dyDescent="0.25">
      <c r="A25" s="17"/>
      <c r="B25" s="72" t="s">
        <v>426</v>
      </c>
      <c r="C25" s="78"/>
      <c r="D25" s="78"/>
      <c r="E25" s="78"/>
      <c r="F25" s="87"/>
      <c r="G25" s="87"/>
      <c r="H25" s="87"/>
      <c r="I25" s="84"/>
    </row>
    <row r="26" spans="1:10" ht="21.75" customHeight="1" x14ac:dyDescent="0.2">
      <c r="A26" s="10">
        <v>13</v>
      </c>
      <c r="B26" s="19" t="s">
        <v>428</v>
      </c>
      <c r="C26" s="79">
        <v>0</v>
      </c>
      <c r="D26" s="79">
        <v>0</v>
      </c>
      <c r="E26" s="80">
        <f>C26+D26</f>
        <v>0</v>
      </c>
      <c r="F26" s="85">
        <v>0</v>
      </c>
      <c r="G26" s="85">
        <v>0</v>
      </c>
      <c r="H26" s="86">
        <f>F26+G26</f>
        <v>0</v>
      </c>
      <c r="I26" s="82">
        <f t="shared" si="5"/>
        <v>0</v>
      </c>
      <c r="J26"/>
    </row>
    <row r="27" spans="1:10" ht="21.75" customHeight="1" x14ac:dyDescent="0.2">
      <c r="A27" s="10">
        <v>14</v>
      </c>
      <c r="B27" s="19" t="s">
        <v>429</v>
      </c>
      <c r="C27" s="79">
        <v>0</v>
      </c>
      <c r="D27" s="79">
        <v>0</v>
      </c>
      <c r="E27" s="80">
        <f t="shared" ref="E27:E30" si="10">C27+D27</f>
        <v>0</v>
      </c>
      <c r="F27" s="85">
        <v>0</v>
      </c>
      <c r="G27" s="85">
        <v>0</v>
      </c>
      <c r="H27" s="86">
        <f t="shared" ref="H27:H30" si="11">F27+G27</f>
        <v>0</v>
      </c>
      <c r="I27" s="82">
        <f t="shared" si="5"/>
        <v>0</v>
      </c>
      <c r="J27"/>
    </row>
    <row r="28" spans="1:10" ht="21.75" customHeight="1" x14ac:dyDescent="0.2">
      <c r="A28" s="10">
        <v>15</v>
      </c>
      <c r="B28" s="19" t="s">
        <v>430</v>
      </c>
      <c r="C28" s="79">
        <v>0</v>
      </c>
      <c r="D28" s="79">
        <v>0</v>
      </c>
      <c r="E28" s="80">
        <f t="shared" si="10"/>
        <v>0</v>
      </c>
      <c r="F28" s="85">
        <v>0</v>
      </c>
      <c r="G28" s="85">
        <v>0</v>
      </c>
      <c r="H28" s="86">
        <f t="shared" si="11"/>
        <v>0</v>
      </c>
      <c r="I28" s="82">
        <f t="shared" si="5"/>
        <v>0</v>
      </c>
      <c r="J28"/>
    </row>
    <row r="29" spans="1:10" ht="21.75" customHeight="1" x14ac:dyDescent="0.2">
      <c r="A29" s="10">
        <v>16</v>
      </c>
      <c r="B29" s="211" t="s">
        <v>67</v>
      </c>
      <c r="C29" s="79">
        <v>0</v>
      </c>
      <c r="D29" s="79">
        <v>0</v>
      </c>
      <c r="E29" s="80">
        <f t="shared" si="10"/>
        <v>0</v>
      </c>
      <c r="F29" s="85">
        <v>0</v>
      </c>
      <c r="G29" s="85">
        <v>0</v>
      </c>
      <c r="H29" s="86">
        <f t="shared" si="11"/>
        <v>0</v>
      </c>
      <c r="I29" s="82">
        <f t="shared" si="5"/>
        <v>0</v>
      </c>
      <c r="J29"/>
    </row>
    <row r="30" spans="1:10" ht="21.75" customHeight="1" x14ac:dyDescent="0.2">
      <c r="A30" s="10">
        <v>17</v>
      </c>
      <c r="B30" s="211" t="s">
        <v>67</v>
      </c>
      <c r="C30" s="79">
        <v>0</v>
      </c>
      <c r="D30" s="79">
        <v>0</v>
      </c>
      <c r="E30" s="80">
        <f t="shared" si="10"/>
        <v>0</v>
      </c>
      <c r="F30" s="85">
        <v>0</v>
      </c>
      <c r="G30" s="85">
        <v>0</v>
      </c>
      <c r="H30" s="86">
        <f t="shared" si="11"/>
        <v>0</v>
      </c>
      <c r="I30" s="82">
        <f t="shared" si="5"/>
        <v>0</v>
      </c>
      <c r="J30"/>
    </row>
    <row r="31" spans="1:10" ht="21.75" customHeight="1" x14ac:dyDescent="0.2">
      <c r="A31" s="10">
        <v>18</v>
      </c>
      <c r="B31" s="19" t="s">
        <v>431</v>
      </c>
      <c r="C31" s="80">
        <f t="shared" ref="C31:H31" si="12">SUM(C26:C30)</f>
        <v>0</v>
      </c>
      <c r="D31" s="80">
        <f t="shared" si="12"/>
        <v>0</v>
      </c>
      <c r="E31" s="80">
        <f t="shared" si="12"/>
        <v>0</v>
      </c>
      <c r="F31" s="86">
        <f t="shared" si="12"/>
        <v>0</v>
      </c>
      <c r="G31" s="86">
        <f t="shared" si="12"/>
        <v>0</v>
      </c>
      <c r="H31" s="86">
        <f t="shared" si="12"/>
        <v>0</v>
      </c>
      <c r="I31" s="83"/>
      <c r="J31"/>
    </row>
    <row r="32" spans="1:10" ht="21.75" customHeight="1" x14ac:dyDescent="0.2">
      <c r="A32" s="10">
        <v>19</v>
      </c>
      <c r="B32" s="19" t="s">
        <v>432</v>
      </c>
      <c r="C32" s="81">
        <f t="shared" ref="C32:H32" si="13">C19+C24+C31</f>
        <v>0</v>
      </c>
      <c r="D32" s="81">
        <f t="shared" si="13"/>
        <v>0</v>
      </c>
      <c r="E32" s="81">
        <f t="shared" si="13"/>
        <v>0</v>
      </c>
      <c r="F32" s="88">
        <f t="shared" si="13"/>
        <v>0</v>
      </c>
      <c r="G32" s="88">
        <f t="shared" si="13"/>
        <v>0</v>
      </c>
      <c r="H32" s="88">
        <f t="shared" si="13"/>
        <v>0</v>
      </c>
      <c r="I32" s="23"/>
    </row>
    <row r="33" spans="1:9" ht="21.75" customHeight="1" x14ac:dyDescent="0.2">
      <c r="A33" s="10">
        <v>20</v>
      </c>
      <c r="B33" s="19" t="s">
        <v>537</v>
      </c>
      <c r="C33" s="17"/>
      <c r="D33" s="17"/>
      <c r="H33" s="89">
        <f>'sch j'!H32</f>
        <v>0</v>
      </c>
    </row>
    <row r="34" spans="1:9" ht="21.75" customHeight="1" x14ac:dyDescent="0.2">
      <c r="A34" s="10">
        <v>21</v>
      </c>
      <c r="B34" s="19" t="s">
        <v>563</v>
      </c>
      <c r="C34" s="17"/>
      <c r="D34" s="17"/>
      <c r="H34" s="86">
        <f>H32+H33</f>
        <v>0</v>
      </c>
    </row>
    <row r="35" spans="1:9" ht="21.75" customHeight="1" x14ac:dyDescent="0.2">
      <c r="A35" s="17">
        <v>22</v>
      </c>
      <c r="B35" s="19" t="s">
        <v>433</v>
      </c>
      <c r="C35" s="79">
        <v>0</v>
      </c>
      <c r="D35" s="79">
        <v>0</v>
      </c>
      <c r="E35" s="80">
        <f>C35+D35</f>
        <v>0</v>
      </c>
      <c r="F35" s="85">
        <v>0</v>
      </c>
      <c r="G35" s="85">
        <v>0</v>
      </c>
      <c r="H35" s="86">
        <f>F35+G35</f>
        <v>0</v>
      </c>
      <c r="I35" s="82">
        <f>IFERROR(ROUND(H35/E35,2),0)</f>
        <v>0</v>
      </c>
    </row>
    <row r="39" spans="1:9" x14ac:dyDescent="0.2">
      <c r="H39" s="4"/>
    </row>
  </sheetData>
  <mergeCells count="4">
    <mergeCell ref="A3:I3"/>
    <mergeCell ref="A4:I4"/>
    <mergeCell ref="A5:I5"/>
    <mergeCell ref="A6:I6"/>
  </mergeCells>
  <phoneticPr fontId="0" type="noConversion"/>
  <printOptions horizontalCentered="1"/>
  <pageMargins left="0.5" right="0.5" top="1" bottom="1" header="0.5" footer="0.5"/>
  <pageSetup scale="68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pageSetUpPr autoPageBreaks="0" fitToPage="1"/>
  </sheetPr>
  <dimension ref="A1:L32"/>
  <sheetViews>
    <sheetView showGridLines="0" showOutlineSymbols="0" zoomScale="75" zoomScaleNormal="75" workbookViewId="0">
      <selection activeCell="N13" sqref="N13"/>
    </sheetView>
  </sheetViews>
  <sheetFormatPr defaultColWidth="9.6640625" defaultRowHeight="15" x14ac:dyDescent="0.2"/>
  <cols>
    <col min="1" max="1" width="3.109375" style="17" bestFit="1" customWidth="1"/>
    <col min="2" max="2" width="25.6640625" customWidth="1"/>
    <col min="3" max="3" width="14.88671875" customWidth="1"/>
    <col min="4" max="4" width="14.6640625" customWidth="1"/>
    <col min="5" max="9" width="14.88671875" customWidth="1"/>
    <col min="10" max="11" width="14.88671875" style="74" customWidth="1"/>
    <col min="12" max="12" width="13.5546875" bestFit="1" customWidth="1"/>
  </cols>
  <sheetData>
    <row r="1" spans="1:12" ht="15.75" x14ac:dyDescent="0.25">
      <c r="L1" s="105" t="str">
        <f>IF(GeneralInfo!$B$16="","",GeneralInfo!$B$16)</f>
        <v/>
      </c>
    </row>
    <row r="2" spans="1:12" ht="15.75" x14ac:dyDescent="0.25">
      <c r="L2" s="127" t="s">
        <v>99</v>
      </c>
    </row>
    <row r="3" spans="1:12" s="74" customFormat="1" ht="15.75" customHeight="1" x14ac:dyDescent="0.25">
      <c r="A3" s="373">
        <f>GeneralInfo!$B$7</f>
        <v>0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</row>
    <row r="4" spans="1:12" ht="15.75" customHeight="1" x14ac:dyDescent="0.25">
      <c r="A4" s="373" t="s">
        <v>119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</row>
    <row r="5" spans="1:12" ht="15.75" x14ac:dyDescent="0.25">
      <c r="A5" s="373" t="s">
        <v>135</v>
      </c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3"/>
    </row>
    <row r="6" spans="1:12" ht="15.75" x14ac:dyDescent="0.25">
      <c r="A6" s="373" t="str">
        <f>"FOR THE PERIOD "&amp;TEXT(GeneralInfo!$B$17,"MM/DD/YYYY")&amp;" TO "&amp;TEXT(GeneralInfo!$B$18,"MM/DD/YYYY")</f>
        <v>FOR THE PERIOD 01/00/1900 TO 01/00/1900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</row>
    <row r="8" spans="1:12" ht="15.75" x14ac:dyDescent="0.25">
      <c r="C8" s="12">
        <v>1</v>
      </c>
      <c r="D8" s="12">
        <v>2</v>
      </c>
      <c r="E8" s="12">
        <v>3</v>
      </c>
      <c r="F8" s="12">
        <v>4</v>
      </c>
      <c r="G8" s="12">
        <v>5</v>
      </c>
      <c r="H8" s="12">
        <v>6</v>
      </c>
      <c r="I8" s="314">
        <v>7</v>
      </c>
      <c r="J8" s="314">
        <v>8</v>
      </c>
      <c r="K8" s="314">
        <v>9</v>
      </c>
      <c r="L8" s="314">
        <v>10</v>
      </c>
    </row>
    <row r="9" spans="1:12" s="74" customFormat="1" ht="15.75" x14ac:dyDescent="0.25">
      <c r="A9" s="17"/>
      <c r="C9" s="315"/>
      <c r="D9" s="315"/>
      <c r="E9" s="315"/>
      <c r="F9" s="315"/>
      <c r="G9" s="315"/>
      <c r="H9" s="315"/>
      <c r="I9" s="314" t="s">
        <v>551</v>
      </c>
      <c r="J9" s="314" t="s">
        <v>549</v>
      </c>
      <c r="K9" s="314" t="s">
        <v>91</v>
      </c>
      <c r="L9" s="314"/>
    </row>
    <row r="10" spans="1:12" ht="15.75" x14ac:dyDescent="0.25">
      <c r="C10" s="12" t="s">
        <v>101</v>
      </c>
      <c r="D10" s="12" t="s">
        <v>25</v>
      </c>
      <c r="E10" s="12" t="s">
        <v>27</v>
      </c>
      <c r="F10" s="168" t="s">
        <v>434</v>
      </c>
      <c r="G10" s="169" t="s">
        <v>28</v>
      </c>
      <c r="H10" s="168" t="s">
        <v>435</v>
      </c>
      <c r="I10" s="314" t="s">
        <v>552</v>
      </c>
      <c r="J10" s="314" t="s">
        <v>553</v>
      </c>
      <c r="K10" s="314" t="s">
        <v>554</v>
      </c>
      <c r="L10" s="314" t="s">
        <v>436</v>
      </c>
    </row>
    <row r="11" spans="1:12" ht="16.5" thickBot="1" x14ac:dyDescent="0.3">
      <c r="B11" s="14" t="s">
        <v>15</v>
      </c>
      <c r="C11" s="15" t="s">
        <v>24</v>
      </c>
      <c r="D11" s="15" t="s">
        <v>26</v>
      </c>
      <c r="E11" s="15" t="s">
        <v>26</v>
      </c>
      <c r="F11" s="15" t="s">
        <v>26</v>
      </c>
      <c r="G11" s="15" t="s">
        <v>36</v>
      </c>
      <c r="H11" s="212" t="s">
        <v>20</v>
      </c>
      <c r="I11" s="212" t="s">
        <v>555</v>
      </c>
      <c r="J11" s="212" t="s">
        <v>29</v>
      </c>
      <c r="K11" s="212" t="s">
        <v>556</v>
      </c>
      <c r="L11" s="212" t="s">
        <v>437</v>
      </c>
    </row>
    <row r="12" spans="1:12" ht="23.25" customHeight="1" x14ac:dyDescent="0.2">
      <c r="A12" s="10">
        <v>1</v>
      </c>
      <c r="B12" s="19" t="s">
        <v>419</v>
      </c>
      <c r="C12" s="85">
        <v>0</v>
      </c>
      <c r="D12" s="85">
        <v>0</v>
      </c>
      <c r="E12" s="85">
        <v>0</v>
      </c>
      <c r="F12" s="85">
        <v>0</v>
      </c>
      <c r="G12" s="85">
        <v>0</v>
      </c>
      <c r="H12" s="85">
        <v>0</v>
      </c>
      <c r="I12" s="86">
        <f>SUM(C12:H12)</f>
        <v>0</v>
      </c>
      <c r="J12" s="85">
        <v>0</v>
      </c>
      <c r="K12" s="86">
        <f>I12+J12</f>
        <v>0</v>
      </c>
      <c r="L12" s="85">
        <v>0</v>
      </c>
    </row>
    <row r="13" spans="1:12" ht="23.25" customHeight="1" x14ac:dyDescent="0.2">
      <c r="A13" s="10">
        <v>2</v>
      </c>
      <c r="B13" s="19" t="s">
        <v>420</v>
      </c>
      <c r="C13" s="85">
        <v>0</v>
      </c>
      <c r="D13" s="85">
        <v>0</v>
      </c>
      <c r="E13" s="85">
        <v>0</v>
      </c>
      <c r="F13" s="85">
        <v>0</v>
      </c>
      <c r="G13" s="85">
        <v>0</v>
      </c>
      <c r="H13" s="85">
        <v>0</v>
      </c>
      <c r="I13" s="86">
        <f t="shared" ref="I13:I18" si="0">SUM(C13:H13)</f>
        <v>0</v>
      </c>
      <c r="J13" s="85">
        <v>0</v>
      </c>
      <c r="K13" s="86">
        <f t="shared" ref="K13:K18" si="1">I13+J13</f>
        <v>0</v>
      </c>
      <c r="L13" s="85">
        <v>0</v>
      </c>
    </row>
    <row r="14" spans="1:12" ht="23.25" customHeight="1" x14ac:dyDescent="0.2">
      <c r="A14" s="10">
        <v>3</v>
      </c>
      <c r="B14" s="19" t="s">
        <v>438</v>
      </c>
      <c r="C14" s="85">
        <v>0</v>
      </c>
      <c r="D14" s="85">
        <v>0</v>
      </c>
      <c r="E14" s="85">
        <v>0</v>
      </c>
      <c r="F14" s="85">
        <v>0</v>
      </c>
      <c r="G14" s="85">
        <v>0</v>
      </c>
      <c r="H14" s="85">
        <v>0</v>
      </c>
      <c r="I14" s="86">
        <f t="shared" si="0"/>
        <v>0</v>
      </c>
      <c r="J14" s="85">
        <v>0</v>
      </c>
      <c r="K14" s="86">
        <f t="shared" si="1"/>
        <v>0</v>
      </c>
      <c r="L14" s="85">
        <v>0</v>
      </c>
    </row>
    <row r="15" spans="1:12" ht="23.25" customHeight="1" x14ac:dyDescent="0.2">
      <c r="A15" s="10">
        <v>4</v>
      </c>
      <c r="B15" s="19" t="s">
        <v>422</v>
      </c>
      <c r="C15" s="85">
        <v>0</v>
      </c>
      <c r="D15" s="85">
        <v>0</v>
      </c>
      <c r="E15" s="85">
        <v>0</v>
      </c>
      <c r="F15" s="85">
        <v>0</v>
      </c>
      <c r="G15" s="85">
        <v>0</v>
      </c>
      <c r="H15" s="85">
        <v>0</v>
      </c>
      <c r="I15" s="86">
        <f t="shared" si="0"/>
        <v>0</v>
      </c>
      <c r="J15" s="85">
        <v>0</v>
      </c>
      <c r="K15" s="86">
        <f t="shared" si="1"/>
        <v>0</v>
      </c>
      <c r="L15" s="85">
        <v>0</v>
      </c>
    </row>
    <row r="16" spans="1:12" ht="23.25" customHeight="1" x14ac:dyDescent="0.2">
      <c r="A16" s="10">
        <v>5</v>
      </c>
      <c r="B16" s="19" t="s">
        <v>17</v>
      </c>
      <c r="C16" s="85">
        <v>0</v>
      </c>
      <c r="D16" s="85">
        <v>0</v>
      </c>
      <c r="E16" s="85">
        <v>0</v>
      </c>
      <c r="F16" s="85">
        <v>0</v>
      </c>
      <c r="G16" s="85">
        <v>0</v>
      </c>
      <c r="H16" s="85">
        <v>0</v>
      </c>
      <c r="I16" s="86">
        <f t="shared" si="0"/>
        <v>0</v>
      </c>
      <c r="J16" s="85">
        <v>0</v>
      </c>
      <c r="K16" s="86">
        <f t="shared" si="1"/>
        <v>0</v>
      </c>
      <c r="L16" s="85">
        <v>0</v>
      </c>
    </row>
    <row r="17" spans="1:12" ht="23.25" customHeight="1" x14ac:dyDescent="0.2">
      <c r="A17" s="10">
        <v>6</v>
      </c>
      <c r="B17" s="19" t="s">
        <v>18</v>
      </c>
      <c r="C17" s="85">
        <v>0</v>
      </c>
      <c r="D17" s="85">
        <v>0</v>
      </c>
      <c r="E17" s="85">
        <v>0</v>
      </c>
      <c r="F17" s="85">
        <v>0</v>
      </c>
      <c r="G17" s="85">
        <v>0</v>
      </c>
      <c r="H17" s="85">
        <v>0</v>
      </c>
      <c r="I17" s="86">
        <f t="shared" si="0"/>
        <v>0</v>
      </c>
      <c r="J17" s="85">
        <v>0</v>
      </c>
      <c r="K17" s="86">
        <f t="shared" si="1"/>
        <v>0</v>
      </c>
      <c r="L17" s="85">
        <v>0</v>
      </c>
    </row>
    <row r="18" spans="1:12" s="74" customFormat="1" ht="23.25" customHeight="1" x14ac:dyDescent="0.2">
      <c r="A18" s="10">
        <v>7</v>
      </c>
      <c r="B18" s="19" t="s">
        <v>423</v>
      </c>
      <c r="C18" s="85">
        <v>0</v>
      </c>
      <c r="D18" s="85">
        <v>0</v>
      </c>
      <c r="E18" s="85">
        <v>0</v>
      </c>
      <c r="F18" s="85">
        <v>0</v>
      </c>
      <c r="G18" s="85">
        <v>0</v>
      </c>
      <c r="H18" s="85">
        <v>0</v>
      </c>
      <c r="I18" s="86">
        <f t="shared" si="0"/>
        <v>0</v>
      </c>
      <c r="J18" s="85">
        <v>0</v>
      </c>
      <c r="K18" s="86">
        <f t="shared" si="1"/>
        <v>0</v>
      </c>
      <c r="L18" s="85">
        <v>0</v>
      </c>
    </row>
    <row r="19" spans="1:12" ht="23.25" customHeight="1" x14ac:dyDescent="0.2">
      <c r="A19" s="10">
        <v>8</v>
      </c>
      <c r="B19" t="s">
        <v>16</v>
      </c>
      <c r="C19" s="86">
        <f t="shared" ref="C19:L19" si="2">SUM(C12:C18)</f>
        <v>0</v>
      </c>
      <c r="D19" s="86">
        <f t="shared" si="2"/>
        <v>0</v>
      </c>
      <c r="E19" s="86">
        <f t="shared" si="2"/>
        <v>0</v>
      </c>
      <c r="F19" s="86">
        <f t="shared" si="2"/>
        <v>0</v>
      </c>
      <c r="G19" s="86">
        <f t="shared" si="2"/>
        <v>0</v>
      </c>
      <c r="H19" s="86">
        <f t="shared" si="2"/>
        <v>0</v>
      </c>
      <c r="I19" s="86">
        <f t="shared" si="2"/>
        <v>0</v>
      </c>
      <c r="J19" s="86">
        <f t="shared" ref="J19:K19" si="3">SUM(J12:J18)</f>
        <v>0</v>
      </c>
      <c r="K19" s="86">
        <f t="shared" si="3"/>
        <v>0</v>
      </c>
      <c r="L19" s="86">
        <f t="shared" si="2"/>
        <v>0</v>
      </c>
    </row>
    <row r="20" spans="1:12" ht="23.25" customHeight="1" x14ac:dyDescent="0.25">
      <c r="B20" s="72" t="s">
        <v>425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1:12" ht="23.25" customHeight="1" x14ac:dyDescent="0.2">
      <c r="A21" s="10">
        <v>9</v>
      </c>
      <c r="B21" s="19" t="s">
        <v>94</v>
      </c>
      <c r="C21" s="85">
        <v>0</v>
      </c>
      <c r="D21" s="85">
        <v>0</v>
      </c>
      <c r="E21" s="85">
        <v>0</v>
      </c>
      <c r="F21" s="85">
        <v>0</v>
      </c>
      <c r="G21" s="85">
        <v>0</v>
      </c>
      <c r="H21" s="85">
        <v>0</v>
      </c>
      <c r="I21" s="86">
        <f>SUM(C21:H21)</f>
        <v>0</v>
      </c>
      <c r="J21" s="85">
        <v>0</v>
      </c>
      <c r="K21" s="86">
        <f>I21+J21</f>
        <v>0</v>
      </c>
      <c r="L21" s="85">
        <v>0</v>
      </c>
    </row>
    <row r="22" spans="1:12" ht="23.25" customHeight="1" x14ac:dyDescent="0.2">
      <c r="A22" s="10">
        <v>10</v>
      </c>
      <c r="B22" s="19" t="s">
        <v>95</v>
      </c>
      <c r="C22" s="85">
        <v>0</v>
      </c>
      <c r="D22" s="85">
        <v>0</v>
      </c>
      <c r="E22" s="85">
        <v>0</v>
      </c>
      <c r="F22" s="85">
        <v>0</v>
      </c>
      <c r="G22" s="85">
        <v>0</v>
      </c>
      <c r="H22" s="85">
        <v>0</v>
      </c>
      <c r="I22" s="86">
        <f t="shared" ref="I22:I31" si="4">SUM(C22:H22)</f>
        <v>0</v>
      </c>
      <c r="J22" s="85">
        <v>0</v>
      </c>
      <c r="K22" s="86">
        <f t="shared" ref="K22:K23" si="5">I22+J22</f>
        <v>0</v>
      </c>
      <c r="L22" s="85">
        <v>0</v>
      </c>
    </row>
    <row r="23" spans="1:12" ht="23.25" customHeight="1" x14ac:dyDescent="0.2">
      <c r="A23" s="10">
        <v>11</v>
      </c>
      <c r="B23" s="19" t="s">
        <v>96</v>
      </c>
      <c r="C23" s="85">
        <v>0</v>
      </c>
      <c r="D23" s="85">
        <v>0</v>
      </c>
      <c r="E23" s="85">
        <v>0</v>
      </c>
      <c r="F23" s="85">
        <v>0</v>
      </c>
      <c r="G23" s="85">
        <v>0</v>
      </c>
      <c r="H23" s="85">
        <v>0</v>
      </c>
      <c r="I23" s="86">
        <f t="shared" si="4"/>
        <v>0</v>
      </c>
      <c r="J23" s="85">
        <v>0</v>
      </c>
      <c r="K23" s="86">
        <f t="shared" si="5"/>
        <v>0</v>
      </c>
      <c r="L23" s="85">
        <v>0</v>
      </c>
    </row>
    <row r="24" spans="1:12" s="74" customFormat="1" ht="23.25" customHeight="1" x14ac:dyDescent="0.2">
      <c r="A24" s="10">
        <v>12</v>
      </c>
      <c r="B24" s="73" t="s">
        <v>427</v>
      </c>
      <c r="C24" s="86">
        <f>SUM(C21:C23)</f>
        <v>0</v>
      </c>
      <c r="D24" s="86">
        <f t="shared" ref="D24:H24" si="6">SUM(D21:D23)</f>
        <v>0</v>
      </c>
      <c r="E24" s="86">
        <f t="shared" si="6"/>
        <v>0</v>
      </c>
      <c r="F24" s="86">
        <f t="shared" si="6"/>
        <v>0</v>
      </c>
      <c r="G24" s="86">
        <f t="shared" si="6"/>
        <v>0</v>
      </c>
      <c r="H24" s="86">
        <f t="shared" si="6"/>
        <v>0</v>
      </c>
      <c r="I24" s="86">
        <f>SUM(C24:H24)</f>
        <v>0</v>
      </c>
      <c r="J24" s="86">
        <f>SUM(J21:J23)</f>
        <v>0</v>
      </c>
      <c r="K24" s="86">
        <f>SUM(K21:K23)</f>
        <v>0</v>
      </c>
      <c r="L24" s="86">
        <f>SUM(L21:L23)</f>
        <v>0</v>
      </c>
    </row>
    <row r="25" spans="1:12" s="74" customFormat="1" ht="23.25" customHeight="1" x14ac:dyDescent="0.25">
      <c r="A25" s="17"/>
      <c r="B25" s="72" t="s">
        <v>426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</row>
    <row r="26" spans="1:12" ht="23.25" customHeight="1" x14ac:dyDescent="0.2">
      <c r="A26" s="10">
        <v>13</v>
      </c>
      <c r="B26" s="19" t="s">
        <v>428</v>
      </c>
      <c r="C26" s="85">
        <v>0</v>
      </c>
      <c r="D26" s="85">
        <v>0</v>
      </c>
      <c r="E26" s="85">
        <v>0</v>
      </c>
      <c r="F26" s="85">
        <v>0</v>
      </c>
      <c r="G26" s="85">
        <v>0</v>
      </c>
      <c r="H26" s="85">
        <v>0</v>
      </c>
      <c r="I26" s="86">
        <f t="shared" si="4"/>
        <v>0</v>
      </c>
      <c r="J26" s="85">
        <v>0</v>
      </c>
      <c r="K26" s="86">
        <f>I26+J26</f>
        <v>0</v>
      </c>
      <c r="L26" s="85">
        <v>0</v>
      </c>
    </row>
    <row r="27" spans="1:12" ht="23.25" customHeight="1" x14ac:dyDescent="0.2">
      <c r="A27" s="10">
        <v>14</v>
      </c>
      <c r="B27" s="19" t="s">
        <v>429</v>
      </c>
      <c r="C27" s="85">
        <v>0</v>
      </c>
      <c r="D27" s="85">
        <v>0</v>
      </c>
      <c r="E27" s="85">
        <v>0</v>
      </c>
      <c r="F27" s="85">
        <v>0</v>
      </c>
      <c r="G27" s="85">
        <v>0</v>
      </c>
      <c r="H27" s="85">
        <v>0</v>
      </c>
      <c r="I27" s="86">
        <f t="shared" si="4"/>
        <v>0</v>
      </c>
      <c r="J27" s="85">
        <v>0</v>
      </c>
      <c r="K27" s="86">
        <f t="shared" ref="K27:K30" si="7">I27+J27</f>
        <v>0</v>
      </c>
      <c r="L27" s="85">
        <v>0</v>
      </c>
    </row>
    <row r="28" spans="1:12" ht="23.25" customHeight="1" x14ac:dyDescent="0.2">
      <c r="A28" s="10">
        <v>15</v>
      </c>
      <c r="B28" s="19" t="s">
        <v>430</v>
      </c>
      <c r="C28" s="85">
        <v>0</v>
      </c>
      <c r="D28" s="85">
        <v>0</v>
      </c>
      <c r="E28" s="85">
        <v>0</v>
      </c>
      <c r="F28" s="85">
        <v>0</v>
      </c>
      <c r="G28" s="85">
        <v>0</v>
      </c>
      <c r="H28" s="85">
        <v>0</v>
      </c>
      <c r="I28" s="86">
        <f t="shared" si="4"/>
        <v>0</v>
      </c>
      <c r="J28" s="85">
        <v>0</v>
      </c>
      <c r="K28" s="86">
        <f t="shared" si="7"/>
        <v>0</v>
      </c>
      <c r="L28" s="85">
        <v>0</v>
      </c>
    </row>
    <row r="29" spans="1:12" ht="23.25" customHeight="1" x14ac:dyDescent="0.2">
      <c r="A29" s="10">
        <v>16</v>
      </c>
      <c r="B29" s="75" t="str">
        <f>'sch i'!B29</f>
        <v>Other</v>
      </c>
      <c r="C29" s="85">
        <v>0</v>
      </c>
      <c r="D29" s="85">
        <v>0</v>
      </c>
      <c r="E29" s="85">
        <v>0</v>
      </c>
      <c r="F29" s="85">
        <v>0</v>
      </c>
      <c r="G29" s="85">
        <v>0</v>
      </c>
      <c r="H29" s="85">
        <v>0</v>
      </c>
      <c r="I29" s="86">
        <f t="shared" si="4"/>
        <v>0</v>
      </c>
      <c r="J29" s="85">
        <v>0</v>
      </c>
      <c r="K29" s="86">
        <f t="shared" si="7"/>
        <v>0</v>
      </c>
      <c r="L29" s="85">
        <v>0</v>
      </c>
    </row>
    <row r="30" spans="1:12" ht="23.25" customHeight="1" x14ac:dyDescent="0.2">
      <c r="A30" s="10">
        <v>17</v>
      </c>
      <c r="B30" s="75" t="str">
        <f>'sch i'!B30</f>
        <v>Other</v>
      </c>
      <c r="C30" s="85">
        <v>0</v>
      </c>
      <c r="D30" s="85">
        <v>0</v>
      </c>
      <c r="E30" s="85">
        <v>0</v>
      </c>
      <c r="F30" s="85">
        <v>0</v>
      </c>
      <c r="G30" s="85">
        <v>0</v>
      </c>
      <c r="H30" s="85">
        <v>0</v>
      </c>
      <c r="I30" s="86">
        <f t="shared" si="4"/>
        <v>0</v>
      </c>
      <c r="J30" s="85">
        <v>0</v>
      </c>
      <c r="K30" s="86">
        <f t="shared" si="7"/>
        <v>0</v>
      </c>
      <c r="L30" s="85">
        <v>0</v>
      </c>
    </row>
    <row r="31" spans="1:12" s="74" customFormat="1" ht="23.25" customHeight="1" x14ac:dyDescent="0.2">
      <c r="A31" s="10">
        <v>18</v>
      </c>
      <c r="B31" s="73" t="s">
        <v>439</v>
      </c>
      <c r="C31" s="86">
        <f>SUM(C26:C30)</f>
        <v>0</v>
      </c>
      <c r="D31" s="86">
        <f t="shared" ref="D31:H31" si="8">SUM(D26:D30)</f>
        <v>0</v>
      </c>
      <c r="E31" s="86">
        <f t="shared" si="8"/>
        <v>0</v>
      </c>
      <c r="F31" s="86">
        <f t="shared" si="8"/>
        <v>0</v>
      </c>
      <c r="G31" s="86">
        <f t="shared" si="8"/>
        <v>0</v>
      </c>
      <c r="H31" s="86">
        <f t="shared" si="8"/>
        <v>0</v>
      </c>
      <c r="I31" s="86">
        <f t="shared" si="4"/>
        <v>0</v>
      </c>
      <c r="J31" s="86">
        <f>SUM(J26:J30)</f>
        <v>0</v>
      </c>
      <c r="K31" s="86">
        <f>SUM(K26:K30)</f>
        <v>0</v>
      </c>
      <c r="L31" s="86">
        <f>SUM(L26:L30)</f>
        <v>0</v>
      </c>
    </row>
    <row r="32" spans="1:12" ht="23.25" customHeight="1" x14ac:dyDescent="0.2">
      <c r="A32" s="10">
        <v>19</v>
      </c>
      <c r="B32" s="19" t="s">
        <v>432</v>
      </c>
      <c r="C32" s="88">
        <f>C19+C24+C31</f>
        <v>0</v>
      </c>
      <c r="D32" s="88">
        <f t="shared" ref="D32:H32" si="9">D19+D24+D31</f>
        <v>0</v>
      </c>
      <c r="E32" s="88">
        <f t="shared" si="9"/>
        <v>0</v>
      </c>
      <c r="F32" s="88">
        <f t="shared" si="9"/>
        <v>0</v>
      </c>
      <c r="G32" s="88">
        <f t="shared" si="9"/>
        <v>0</v>
      </c>
      <c r="H32" s="88">
        <f t="shared" si="9"/>
        <v>0</v>
      </c>
      <c r="I32" s="88">
        <f>I19+I24+I31</f>
        <v>0</v>
      </c>
      <c r="J32" s="88">
        <f>J19+J24+J31</f>
        <v>0</v>
      </c>
      <c r="K32" s="88">
        <f>K19+K24+K31</f>
        <v>0</v>
      </c>
      <c r="L32" s="88">
        <f>L19+L24+L31</f>
        <v>0</v>
      </c>
    </row>
  </sheetData>
  <mergeCells count="4">
    <mergeCell ref="A3:L3"/>
    <mergeCell ref="A4:L4"/>
    <mergeCell ref="A5:L5"/>
    <mergeCell ref="A6:L6"/>
  </mergeCells>
  <phoneticPr fontId="0" type="noConversion"/>
  <printOptions horizontalCentered="1"/>
  <pageMargins left="0.25" right="0.25" top="0.5" bottom="0.5" header="0.5" footer="0.5"/>
  <pageSetup scale="76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pageSetUpPr autoPageBreaks="0" fitToPage="1"/>
  </sheetPr>
  <dimension ref="A1:O27"/>
  <sheetViews>
    <sheetView showGridLines="0" showOutlineSymbols="0" zoomScale="75" zoomScaleNormal="87" workbookViewId="0"/>
  </sheetViews>
  <sheetFormatPr defaultColWidth="9.6640625" defaultRowHeight="15" x14ac:dyDescent="0.2"/>
  <cols>
    <col min="1" max="1" width="3.109375" style="282" bestFit="1" customWidth="1"/>
    <col min="2" max="2" width="12.33203125" style="213" bestFit="1" customWidth="1"/>
    <col min="3" max="3" width="1.44140625" style="213" customWidth="1"/>
    <col min="4" max="4" width="21.21875" style="213" bestFit="1" customWidth="1"/>
    <col min="5" max="5" width="1.44140625" style="213" customWidth="1"/>
    <col min="6" max="6" width="12.77734375" style="213" customWidth="1"/>
    <col min="7" max="7" width="1.44140625" style="213" customWidth="1"/>
    <col min="8" max="8" width="13" style="213" customWidth="1"/>
    <col min="9" max="9" width="1.44140625" style="213" customWidth="1"/>
    <col min="10" max="10" width="12.88671875" style="213" customWidth="1"/>
    <col min="11" max="11" width="1.44140625" style="213" customWidth="1"/>
    <col min="12" max="12" width="21.5546875" style="213" customWidth="1"/>
    <col min="13" max="13" width="1.33203125" style="213" customWidth="1"/>
    <col min="14" max="14" width="12.44140625" style="213" customWidth="1"/>
    <col min="15" max="16384" width="9.6640625" style="213"/>
  </cols>
  <sheetData>
    <row r="1" spans="1:15" ht="15.75" x14ac:dyDescent="0.25">
      <c r="N1" s="105" t="str">
        <f>IF(GeneralInfo!$B$16="","",GeneralInfo!$B$16)</f>
        <v/>
      </c>
    </row>
    <row r="2" spans="1:15" ht="15.75" x14ac:dyDescent="0.25">
      <c r="N2" s="214" t="s">
        <v>13</v>
      </c>
    </row>
    <row r="3" spans="1:15" ht="15.75" customHeight="1" x14ac:dyDescent="0.25">
      <c r="A3" s="382">
        <f>GeneralInfo!B7</f>
        <v>0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</row>
    <row r="4" spans="1:15" ht="15.75" x14ac:dyDescent="0.25">
      <c r="A4" s="382" t="s">
        <v>440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</row>
    <row r="5" spans="1:15" ht="15.75" x14ac:dyDescent="0.25">
      <c r="A5" s="382" t="str">
        <f>"FOR THE PERIOD "&amp;TEXT(GeneralInfo!$B$17,"MM/DD/YYYY")&amp;" TO "&amp;TEXT(GeneralInfo!$B$18,"MM/DD/YYYY")</f>
        <v>FOR THE PERIOD 01/00/1900 TO 01/00/1900</v>
      </c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</row>
    <row r="7" spans="1:15" ht="15.75" x14ac:dyDescent="0.25">
      <c r="B7" s="215"/>
      <c r="C7" s="215"/>
      <c r="D7" s="215"/>
      <c r="E7" s="215"/>
      <c r="F7" s="215"/>
      <c r="G7" s="215"/>
      <c r="H7" s="215"/>
      <c r="I7" s="215"/>
      <c r="J7" s="216" t="s">
        <v>65</v>
      </c>
      <c r="K7" s="215"/>
      <c r="L7" s="215"/>
      <c r="M7" s="215"/>
      <c r="N7" s="216" t="s">
        <v>73</v>
      </c>
      <c r="O7" s="217"/>
    </row>
    <row r="8" spans="1:15" ht="15.75" x14ac:dyDescent="0.25">
      <c r="B8" s="218"/>
      <c r="C8" s="218"/>
      <c r="D8" s="218"/>
      <c r="E8" s="218"/>
      <c r="F8" s="218"/>
      <c r="G8" s="218"/>
      <c r="H8" s="218"/>
      <c r="I8" s="218"/>
      <c r="J8" s="219" t="s">
        <v>441</v>
      </c>
      <c r="K8" s="218"/>
      <c r="L8" s="218"/>
      <c r="M8" s="218"/>
      <c r="N8" s="219" t="s">
        <v>98</v>
      </c>
      <c r="O8" s="220"/>
    </row>
    <row r="9" spans="1:15" ht="15.75" x14ac:dyDescent="0.25">
      <c r="B9" s="221" t="s">
        <v>71</v>
      </c>
      <c r="C9" s="218"/>
      <c r="D9" s="221" t="s">
        <v>61</v>
      </c>
      <c r="E9" s="222"/>
      <c r="F9" s="221" t="s">
        <v>62</v>
      </c>
      <c r="G9" s="218"/>
      <c r="H9" s="221" t="s">
        <v>63</v>
      </c>
      <c r="I9" s="218"/>
      <c r="J9" s="219" t="s">
        <v>442</v>
      </c>
      <c r="K9" s="218"/>
      <c r="L9" s="221" t="s">
        <v>72</v>
      </c>
      <c r="M9" s="222"/>
      <c r="N9" s="219" t="s">
        <v>443</v>
      </c>
      <c r="O9" s="220"/>
    </row>
    <row r="10" spans="1:15" ht="15.75" x14ac:dyDescent="0.25">
      <c r="B10" s="219" t="s">
        <v>444</v>
      </c>
      <c r="C10" s="218"/>
      <c r="D10" s="219"/>
      <c r="E10" s="223"/>
      <c r="F10" s="219" t="s">
        <v>87</v>
      </c>
      <c r="G10" s="218"/>
      <c r="H10" s="219" t="s">
        <v>445</v>
      </c>
      <c r="I10" s="218"/>
      <c r="J10" s="219" t="s">
        <v>446</v>
      </c>
      <c r="K10" s="218"/>
      <c r="L10" s="219" t="s">
        <v>447</v>
      </c>
      <c r="M10" s="224"/>
      <c r="N10" s="219" t="s">
        <v>448</v>
      </c>
      <c r="O10" s="220"/>
    </row>
    <row r="11" spans="1:15" ht="16.5" thickBot="1" x14ac:dyDescent="0.3">
      <c r="B11" s="225" t="s">
        <v>39</v>
      </c>
      <c r="C11" s="218"/>
      <c r="D11" s="225" t="s">
        <v>449</v>
      </c>
      <c r="E11" s="223"/>
      <c r="F11" s="225" t="s">
        <v>80</v>
      </c>
      <c r="G11" s="218"/>
      <c r="H11" s="225" t="s">
        <v>450</v>
      </c>
      <c r="I11" s="218"/>
      <c r="J11" s="225" t="s">
        <v>451</v>
      </c>
      <c r="K11" s="218"/>
      <c r="L11" s="225" t="s">
        <v>452</v>
      </c>
      <c r="M11" s="223"/>
      <c r="N11" s="225" t="s">
        <v>107</v>
      </c>
      <c r="O11" s="220"/>
    </row>
    <row r="12" spans="1:15" ht="27.75" customHeight="1" x14ac:dyDescent="0.2">
      <c r="A12" s="258" t="s">
        <v>252</v>
      </c>
      <c r="B12" s="283"/>
      <c r="D12" s="283"/>
      <c r="F12" s="285"/>
      <c r="H12" s="283"/>
      <c r="J12" s="285"/>
      <c r="L12" s="283"/>
      <c r="N12" s="285"/>
    </row>
    <row r="13" spans="1:15" ht="27.75" customHeight="1" x14ac:dyDescent="0.2">
      <c r="A13" s="258" t="s">
        <v>253</v>
      </c>
      <c r="B13" s="284"/>
      <c r="D13" s="284"/>
      <c r="F13" s="286"/>
      <c r="H13" s="284"/>
      <c r="J13" s="286"/>
      <c r="L13" s="284"/>
      <c r="N13" s="286"/>
    </row>
    <row r="14" spans="1:15" ht="27.75" customHeight="1" x14ac:dyDescent="0.2">
      <c r="A14" s="258" t="s">
        <v>254</v>
      </c>
      <c r="B14" s="284"/>
      <c r="D14" s="284"/>
      <c r="F14" s="286"/>
      <c r="H14" s="284"/>
      <c r="J14" s="286"/>
      <c r="L14" s="284"/>
      <c r="N14" s="286"/>
    </row>
    <row r="15" spans="1:15" ht="27.75" customHeight="1" x14ac:dyDescent="0.2">
      <c r="A15" s="258" t="s">
        <v>235</v>
      </c>
      <c r="B15" s="284"/>
      <c r="D15" s="284"/>
      <c r="F15" s="286"/>
      <c r="H15" s="284"/>
      <c r="J15" s="286"/>
      <c r="L15" s="284"/>
      <c r="N15" s="286"/>
    </row>
    <row r="16" spans="1:15" ht="27.75" customHeight="1" x14ac:dyDescent="0.2">
      <c r="A16" s="258" t="s">
        <v>236</v>
      </c>
      <c r="B16" s="284"/>
      <c r="D16" s="284"/>
      <c r="F16" s="286"/>
      <c r="H16" s="284"/>
      <c r="J16" s="286"/>
      <c r="L16" s="284"/>
      <c r="N16" s="286"/>
    </row>
    <row r="17" spans="1:14" ht="27.75" customHeight="1" x14ac:dyDescent="0.2">
      <c r="A17" s="258" t="s">
        <v>237</v>
      </c>
      <c r="B17" s="284"/>
      <c r="D17" s="284"/>
      <c r="F17" s="286"/>
      <c r="H17" s="284"/>
      <c r="J17" s="286"/>
      <c r="L17" s="284"/>
      <c r="N17" s="286"/>
    </row>
    <row r="18" spans="1:14" ht="27.75" customHeight="1" x14ac:dyDescent="0.2">
      <c r="A18" s="258" t="s">
        <v>238</v>
      </c>
      <c r="B18" s="284"/>
      <c r="D18" s="284"/>
      <c r="F18" s="286"/>
      <c r="H18" s="284"/>
      <c r="J18" s="286"/>
      <c r="L18" s="284"/>
      <c r="N18" s="286"/>
    </row>
    <row r="19" spans="1:14" ht="27.75" customHeight="1" x14ac:dyDescent="0.2">
      <c r="A19" s="258" t="s">
        <v>239</v>
      </c>
      <c r="B19" s="284"/>
      <c r="D19" s="284"/>
      <c r="F19" s="286"/>
      <c r="H19" s="284"/>
      <c r="J19" s="286"/>
      <c r="L19" s="284"/>
      <c r="N19" s="286"/>
    </row>
    <row r="20" spans="1:14" ht="27.75" customHeight="1" x14ac:dyDescent="0.2">
      <c r="A20" s="258" t="s">
        <v>240</v>
      </c>
      <c r="B20" s="284"/>
      <c r="D20" s="284"/>
      <c r="F20" s="286"/>
      <c r="H20" s="284"/>
      <c r="J20" s="286"/>
      <c r="L20" s="284"/>
      <c r="N20" s="286"/>
    </row>
    <row r="21" spans="1:14" ht="27.75" customHeight="1" x14ac:dyDescent="0.2">
      <c r="A21" s="258" t="s">
        <v>241</v>
      </c>
      <c r="B21" s="284"/>
      <c r="D21" s="284"/>
      <c r="F21" s="286"/>
      <c r="H21" s="284"/>
      <c r="J21" s="286"/>
      <c r="L21" s="284"/>
      <c r="N21" s="286"/>
    </row>
    <row r="22" spans="1:14" ht="27.75" customHeight="1" x14ac:dyDescent="0.2">
      <c r="A22" s="258" t="s">
        <v>242</v>
      </c>
      <c r="B22" s="284"/>
      <c r="D22" s="284"/>
      <c r="F22" s="286"/>
      <c r="H22" s="284"/>
      <c r="J22" s="286"/>
      <c r="L22" s="284"/>
      <c r="N22" s="286"/>
    </row>
    <row r="23" spans="1:14" ht="27.75" customHeight="1" x14ac:dyDescent="0.2">
      <c r="A23" s="258" t="s">
        <v>243</v>
      </c>
      <c r="B23" s="284"/>
      <c r="D23" s="284"/>
      <c r="F23" s="286"/>
      <c r="H23" s="284"/>
      <c r="J23" s="286"/>
      <c r="L23" s="284"/>
      <c r="N23" s="286"/>
    </row>
    <row r="24" spans="1:14" ht="27.75" customHeight="1" x14ac:dyDescent="0.2">
      <c r="A24" s="258" t="s">
        <v>332</v>
      </c>
      <c r="B24" s="284"/>
      <c r="D24" s="284"/>
      <c r="F24" s="286"/>
      <c r="H24" s="284"/>
      <c r="J24" s="286"/>
      <c r="L24" s="284"/>
      <c r="N24" s="286"/>
    </row>
    <row r="25" spans="1:14" ht="27.75" customHeight="1" x14ac:dyDescent="0.2">
      <c r="A25" s="258" t="s">
        <v>333</v>
      </c>
      <c r="B25" s="284"/>
      <c r="D25" s="284"/>
      <c r="F25" s="286"/>
      <c r="H25" s="284"/>
      <c r="J25" s="286"/>
      <c r="L25" s="284"/>
      <c r="N25" s="286"/>
    </row>
    <row r="26" spans="1:14" ht="27.75" customHeight="1" x14ac:dyDescent="0.2">
      <c r="A26" s="258" t="s">
        <v>334</v>
      </c>
      <c r="B26" s="284"/>
      <c r="D26" s="284"/>
      <c r="F26" s="286"/>
      <c r="H26" s="284"/>
      <c r="J26" s="286"/>
      <c r="L26" s="284"/>
      <c r="N26" s="286"/>
    </row>
    <row r="27" spans="1:14" x14ac:dyDescent="0.2">
      <c r="B27" s="227"/>
      <c r="D27" s="227"/>
      <c r="F27" s="227"/>
      <c r="H27" s="227"/>
      <c r="J27" s="227"/>
      <c r="L27" s="227"/>
      <c r="N27" s="227"/>
    </row>
  </sheetData>
  <mergeCells count="3">
    <mergeCell ref="A4:N4"/>
    <mergeCell ref="A3:N3"/>
    <mergeCell ref="A5:N5"/>
  </mergeCells>
  <printOptions horizontalCentered="1"/>
  <pageMargins left="0.25" right="0.25" top="0.75" bottom="0.25" header="0.5" footer="0.5"/>
  <pageSetup scale="93" orientation="landscape" r:id="rId1"/>
  <headerFooter alignWithMargins="0">
    <oddFooter xml:space="preserve">&amp;R 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pageSetUpPr autoPageBreaks="0" fitToPage="1"/>
  </sheetPr>
  <dimension ref="A1:T24"/>
  <sheetViews>
    <sheetView showGridLines="0" showOutlineSymbols="0" zoomScale="75" zoomScaleNormal="75" workbookViewId="0"/>
  </sheetViews>
  <sheetFormatPr defaultColWidth="9.6640625" defaultRowHeight="15" x14ac:dyDescent="0.2"/>
  <cols>
    <col min="1" max="1" width="3.109375" style="228" bestFit="1" customWidth="1"/>
    <col min="2" max="2" width="14" style="19" customWidth="1"/>
    <col min="3" max="3" width="1.21875" style="19" customWidth="1"/>
    <col min="4" max="4" width="6.109375" style="19" bestFit="1" customWidth="1"/>
    <col min="5" max="5" width="1.33203125" style="19" customWidth="1"/>
    <col min="6" max="6" width="10.5546875" style="19" customWidth="1"/>
    <col min="7" max="7" width="1.21875" style="19" customWidth="1"/>
    <col min="8" max="8" width="10.44140625" style="19" customWidth="1"/>
    <col min="9" max="9" width="1.21875" style="19" customWidth="1"/>
    <col min="10" max="10" width="13.33203125" style="19" customWidth="1"/>
    <col min="11" max="11" width="1.21875" style="19" customWidth="1"/>
    <col min="12" max="12" width="10.5546875" style="19" customWidth="1"/>
    <col min="13" max="13" width="1.21875" style="19" customWidth="1"/>
    <col min="14" max="14" width="10.5546875" style="19" customWidth="1"/>
    <col min="15" max="15" width="1.21875" style="19" customWidth="1"/>
    <col min="16" max="16" width="13.33203125" style="19" customWidth="1"/>
    <col min="17" max="17" width="1.21875" style="19" customWidth="1"/>
    <col min="18" max="18" width="10.44140625" style="19" customWidth="1"/>
    <col min="19" max="19" width="1.21875" style="19" customWidth="1"/>
    <col min="20" max="20" width="10.5546875" style="19" customWidth="1"/>
    <col min="21" max="16384" width="9.6640625" style="19"/>
  </cols>
  <sheetData>
    <row r="1" spans="1:20" ht="17.25" customHeight="1" x14ac:dyDescent="0.25">
      <c r="T1" s="105" t="str">
        <f>IF(GeneralInfo!$B$16="","",GeneralInfo!$B$16)</f>
        <v/>
      </c>
    </row>
    <row r="2" spans="1:20" ht="17.25" customHeight="1" x14ac:dyDescent="0.25">
      <c r="T2" s="127" t="s">
        <v>471</v>
      </c>
    </row>
    <row r="3" spans="1:20" ht="17.25" customHeight="1" x14ac:dyDescent="0.25">
      <c r="A3" s="373">
        <f>GeneralInfo!$B$7</f>
        <v>0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</row>
    <row r="4" spans="1:20" ht="17.25" customHeight="1" x14ac:dyDescent="0.25">
      <c r="A4" s="373" t="s">
        <v>472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</row>
    <row r="5" spans="1:20" ht="17.25" customHeight="1" x14ac:dyDescent="0.25">
      <c r="A5" s="383" t="str">
        <f>"FOR THE PERIOD "&amp;TEXT(GeneralInfo!$B$17,"MM/DD/YYYY")&amp;" TO "&amp;TEXT(GeneralInfo!$B$18,"MM/DD/YYYY")</f>
        <v>FOR THE PERIOD 01/00/1900 TO 01/00/1900</v>
      </c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</row>
    <row r="6" spans="1:20" ht="17.25" customHeight="1" x14ac:dyDescent="0.25">
      <c r="A6" s="229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20" ht="17.25" customHeight="1" thickBot="1" x14ac:dyDescent="0.3">
      <c r="F7" s="18">
        <v>1</v>
      </c>
      <c r="H7" s="18">
        <v>2</v>
      </c>
      <c r="J7" s="18">
        <v>3</v>
      </c>
      <c r="K7" s="18"/>
      <c r="L7" s="18">
        <v>4</v>
      </c>
      <c r="N7" s="18">
        <v>5</v>
      </c>
      <c r="P7" s="18">
        <v>6</v>
      </c>
      <c r="Q7" s="70"/>
      <c r="R7" s="18">
        <v>7</v>
      </c>
      <c r="T7" s="18">
        <v>8</v>
      </c>
    </row>
    <row r="8" spans="1:20" ht="17.25" customHeight="1" x14ac:dyDescent="0.25">
      <c r="F8" s="49" t="s">
        <v>154</v>
      </c>
      <c r="G8" s="50"/>
      <c r="H8" s="51" t="s">
        <v>131</v>
      </c>
      <c r="I8" s="50"/>
      <c r="J8" s="52" t="s">
        <v>98</v>
      </c>
      <c r="K8" s="12"/>
      <c r="L8" s="49" t="s">
        <v>154</v>
      </c>
      <c r="M8" s="50"/>
      <c r="N8" s="51" t="s">
        <v>131</v>
      </c>
      <c r="O8" s="50"/>
      <c r="P8" s="52" t="s">
        <v>98</v>
      </c>
      <c r="Q8" s="70"/>
      <c r="R8" s="66" t="s">
        <v>126</v>
      </c>
      <c r="T8" s="66" t="s">
        <v>80</v>
      </c>
    </row>
    <row r="9" spans="1:20" ht="17.25" customHeight="1" x14ac:dyDescent="0.25">
      <c r="F9" s="53" t="s">
        <v>160</v>
      </c>
      <c r="G9" s="54"/>
      <c r="H9" s="13" t="s">
        <v>132</v>
      </c>
      <c r="I9" s="54"/>
      <c r="J9" s="55" t="s">
        <v>134</v>
      </c>
      <c r="K9" s="12"/>
      <c r="L9" s="53" t="s">
        <v>155</v>
      </c>
      <c r="M9" s="54"/>
      <c r="N9" s="13" t="s">
        <v>155</v>
      </c>
      <c r="O9" s="54"/>
      <c r="P9" s="55" t="s">
        <v>134</v>
      </c>
      <c r="Q9" s="70"/>
      <c r="R9" s="67" t="s">
        <v>67</v>
      </c>
      <c r="T9" s="67" t="s">
        <v>167</v>
      </c>
    </row>
    <row r="10" spans="1:20" ht="17.25" customHeight="1" thickBot="1" x14ac:dyDescent="0.3">
      <c r="B10" s="15" t="s">
        <v>115</v>
      </c>
      <c r="D10" s="15" t="s">
        <v>85</v>
      </c>
      <c r="F10" s="56" t="s">
        <v>100</v>
      </c>
      <c r="G10" s="57"/>
      <c r="H10" s="15" t="s">
        <v>82</v>
      </c>
      <c r="I10" s="57"/>
      <c r="J10" s="58"/>
      <c r="K10" s="13"/>
      <c r="L10" s="56" t="s">
        <v>100</v>
      </c>
      <c r="M10" s="57"/>
      <c r="N10" s="15" t="s">
        <v>82</v>
      </c>
      <c r="O10" s="57"/>
      <c r="P10" s="58"/>
      <c r="Q10" s="70"/>
      <c r="R10" s="68" t="s">
        <v>167</v>
      </c>
      <c r="T10" s="68" t="s">
        <v>172</v>
      </c>
    </row>
    <row r="11" spans="1:20" ht="31.5" customHeight="1" x14ac:dyDescent="0.2">
      <c r="A11" s="92">
        <v>1</v>
      </c>
      <c r="B11" s="19" t="s">
        <v>1</v>
      </c>
      <c r="D11" s="94">
        <v>2019</v>
      </c>
      <c r="F11" s="76">
        <v>0</v>
      </c>
      <c r="H11" s="162">
        <v>0</v>
      </c>
      <c r="J11" s="162">
        <v>0</v>
      </c>
      <c r="K11" s="59"/>
      <c r="L11" s="76">
        <v>0</v>
      </c>
      <c r="N11" s="163">
        <f>H11</f>
        <v>0</v>
      </c>
      <c r="P11" s="162">
        <v>0</v>
      </c>
      <c r="Q11" s="69"/>
      <c r="R11" s="76">
        <v>0</v>
      </c>
      <c r="S11" s="69"/>
      <c r="T11" s="161">
        <f>F11+L11+R11</f>
        <v>0</v>
      </c>
    </row>
    <row r="12" spans="1:20" ht="31.5" customHeight="1" x14ac:dyDescent="0.2">
      <c r="A12" s="92">
        <v>2</v>
      </c>
      <c r="B12" s="19" t="s">
        <v>2</v>
      </c>
      <c r="D12" s="159">
        <f t="shared" ref="D12:D22" si="0">D11</f>
        <v>2019</v>
      </c>
      <c r="F12" s="76">
        <v>0</v>
      </c>
      <c r="H12" s="163">
        <f>H11</f>
        <v>0</v>
      </c>
      <c r="J12" s="162">
        <v>0</v>
      </c>
      <c r="K12" s="59"/>
      <c r="L12" s="76">
        <v>0</v>
      </c>
      <c r="N12" s="163">
        <f t="shared" ref="N12:N22" si="1">H12</f>
        <v>0</v>
      </c>
      <c r="P12" s="162">
        <v>0</v>
      </c>
      <c r="Q12" s="71"/>
      <c r="R12" s="76">
        <v>0</v>
      </c>
      <c r="S12" s="69"/>
      <c r="T12" s="161">
        <f t="shared" ref="T12:T22" si="2">F12+L12+R12</f>
        <v>0</v>
      </c>
    </row>
    <row r="13" spans="1:20" ht="31.5" customHeight="1" x14ac:dyDescent="0.2">
      <c r="A13" s="92">
        <v>3</v>
      </c>
      <c r="B13" s="19" t="s">
        <v>3</v>
      </c>
      <c r="D13" s="159">
        <f t="shared" si="0"/>
        <v>2019</v>
      </c>
      <c r="F13" s="76">
        <v>0</v>
      </c>
      <c r="H13" s="163">
        <f>H12</f>
        <v>0</v>
      </c>
      <c r="J13" s="162">
        <v>0</v>
      </c>
      <c r="K13" s="59"/>
      <c r="L13" s="76">
        <v>0</v>
      </c>
      <c r="N13" s="163">
        <f t="shared" si="1"/>
        <v>0</v>
      </c>
      <c r="P13" s="162">
        <v>0</v>
      </c>
      <c r="Q13" s="71"/>
      <c r="R13" s="76">
        <v>0</v>
      </c>
      <c r="S13" s="69"/>
      <c r="T13" s="161">
        <f t="shared" si="2"/>
        <v>0</v>
      </c>
    </row>
    <row r="14" spans="1:20" ht="31.5" customHeight="1" x14ac:dyDescent="0.2">
      <c r="A14" s="92">
        <v>4</v>
      </c>
      <c r="B14" s="19" t="s">
        <v>4</v>
      </c>
      <c r="D14" s="159">
        <f t="shared" si="0"/>
        <v>2019</v>
      </c>
      <c r="F14" s="76">
        <v>0</v>
      </c>
      <c r="H14" s="163">
        <f>H13</f>
        <v>0</v>
      </c>
      <c r="J14" s="162">
        <v>0</v>
      </c>
      <c r="K14" s="59"/>
      <c r="L14" s="76">
        <v>0</v>
      </c>
      <c r="N14" s="163">
        <f t="shared" si="1"/>
        <v>0</v>
      </c>
      <c r="P14" s="162">
        <v>0</v>
      </c>
      <c r="Q14" s="71"/>
      <c r="R14" s="76">
        <v>0</v>
      </c>
      <c r="S14" s="69"/>
      <c r="T14" s="161">
        <f t="shared" si="2"/>
        <v>0</v>
      </c>
    </row>
    <row r="15" spans="1:20" ht="31.5" customHeight="1" x14ac:dyDescent="0.2">
      <c r="A15" s="92">
        <v>5</v>
      </c>
      <c r="B15" s="19" t="s">
        <v>5</v>
      </c>
      <c r="D15" s="159">
        <f t="shared" si="0"/>
        <v>2019</v>
      </c>
      <c r="F15" s="76">
        <v>0</v>
      </c>
      <c r="H15" s="163">
        <f>H14</f>
        <v>0</v>
      </c>
      <c r="J15" s="162">
        <v>0</v>
      </c>
      <c r="K15" s="59"/>
      <c r="L15" s="76">
        <v>0</v>
      </c>
      <c r="N15" s="163">
        <f t="shared" si="1"/>
        <v>0</v>
      </c>
      <c r="P15" s="162">
        <v>0</v>
      </c>
      <c r="Q15" s="71"/>
      <c r="R15" s="76">
        <v>0</v>
      </c>
      <c r="S15" s="69"/>
      <c r="T15" s="161">
        <f t="shared" si="2"/>
        <v>0</v>
      </c>
    </row>
    <row r="16" spans="1:20" ht="31.5" customHeight="1" x14ac:dyDescent="0.2">
      <c r="A16" s="92">
        <v>6</v>
      </c>
      <c r="B16" s="19" t="s">
        <v>6</v>
      </c>
      <c r="D16" s="159">
        <f t="shared" si="0"/>
        <v>2019</v>
      </c>
      <c r="F16" s="76">
        <v>0</v>
      </c>
      <c r="H16" s="163">
        <f>H15</f>
        <v>0</v>
      </c>
      <c r="J16" s="162">
        <v>0</v>
      </c>
      <c r="K16" s="59"/>
      <c r="L16" s="76">
        <v>0</v>
      </c>
      <c r="N16" s="163">
        <f t="shared" si="1"/>
        <v>0</v>
      </c>
      <c r="P16" s="162">
        <v>0</v>
      </c>
      <c r="Q16" s="71"/>
      <c r="R16" s="76">
        <v>0</v>
      </c>
      <c r="S16" s="69"/>
      <c r="T16" s="161">
        <f t="shared" si="2"/>
        <v>0</v>
      </c>
    </row>
    <row r="17" spans="1:20" ht="31.5" customHeight="1" x14ac:dyDescent="0.2">
      <c r="A17" s="92">
        <v>7</v>
      </c>
      <c r="B17" s="19" t="s">
        <v>7</v>
      </c>
      <c r="D17" s="159">
        <f t="shared" si="0"/>
        <v>2019</v>
      </c>
      <c r="F17" s="76">
        <v>0</v>
      </c>
      <c r="H17" s="162">
        <v>0</v>
      </c>
      <c r="J17" s="162">
        <v>0</v>
      </c>
      <c r="K17" s="59"/>
      <c r="L17" s="76">
        <v>0</v>
      </c>
      <c r="N17" s="163">
        <f t="shared" si="1"/>
        <v>0</v>
      </c>
      <c r="P17" s="162">
        <v>0</v>
      </c>
      <c r="Q17" s="71"/>
      <c r="R17" s="76">
        <v>0</v>
      </c>
      <c r="S17" s="69"/>
      <c r="T17" s="161">
        <f t="shared" si="2"/>
        <v>0</v>
      </c>
    </row>
    <row r="18" spans="1:20" ht="31.5" customHeight="1" x14ac:dyDescent="0.2">
      <c r="A18" s="92">
        <v>8</v>
      </c>
      <c r="B18" s="19" t="s">
        <v>8</v>
      </c>
      <c r="D18" s="159">
        <f t="shared" si="0"/>
        <v>2019</v>
      </c>
      <c r="F18" s="76">
        <v>0</v>
      </c>
      <c r="H18" s="163">
        <f>H17</f>
        <v>0</v>
      </c>
      <c r="J18" s="162">
        <v>0</v>
      </c>
      <c r="K18" s="59"/>
      <c r="L18" s="76">
        <v>0</v>
      </c>
      <c r="N18" s="163">
        <f t="shared" si="1"/>
        <v>0</v>
      </c>
      <c r="P18" s="162">
        <v>0</v>
      </c>
      <c r="Q18" s="71"/>
      <c r="R18" s="76">
        <v>0</v>
      </c>
      <c r="S18" s="69"/>
      <c r="T18" s="161">
        <f t="shared" si="2"/>
        <v>0</v>
      </c>
    </row>
    <row r="19" spans="1:20" ht="31.5" customHeight="1" x14ac:dyDescent="0.2">
      <c r="A19" s="92">
        <v>9</v>
      </c>
      <c r="B19" s="19" t="s">
        <v>9</v>
      </c>
      <c r="D19" s="159">
        <f t="shared" si="0"/>
        <v>2019</v>
      </c>
      <c r="F19" s="76">
        <v>0</v>
      </c>
      <c r="H19" s="163">
        <f>H18</f>
        <v>0</v>
      </c>
      <c r="J19" s="162">
        <v>0</v>
      </c>
      <c r="K19" s="59"/>
      <c r="L19" s="76">
        <v>0</v>
      </c>
      <c r="N19" s="163">
        <f t="shared" si="1"/>
        <v>0</v>
      </c>
      <c r="P19" s="162">
        <v>0</v>
      </c>
      <c r="Q19" s="71"/>
      <c r="R19" s="76">
        <v>0</v>
      </c>
      <c r="S19" s="69"/>
      <c r="T19" s="161">
        <f t="shared" si="2"/>
        <v>0</v>
      </c>
    </row>
    <row r="20" spans="1:20" ht="31.5" customHeight="1" x14ac:dyDescent="0.2">
      <c r="A20" s="92">
        <v>10</v>
      </c>
      <c r="B20" s="19" t="s">
        <v>10</v>
      </c>
      <c r="D20" s="159">
        <f t="shared" si="0"/>
        <v>2019</v>
      </c>
      <c r="F20" s="76">
        <v>0</v>
      </c>
      <c r="H20" s="163">
        <f>H19</f>
        <v>0</v>
      </c>
      <c r="J20" s="162">
        <v>0</v>
      </c>
      <c r="K20" s="59"/>
      <c r="L20" s="76">
        <v>0</v>
      </c>
      <c r="N20" s="163">
        <f t="shared" si="1"/>
        <v>0</v>
      </c>
      <c r="P20" s="162">
        <v>0</v>
      </c>
      <c r="Q20" s="71"/>
      <c r="R20" s="76">
        <v>0</v>
      </c>
      <c r="S20" s="69"/>
      <c r="T20" s="161">
        <f t="shared" si="2"/>
        <v>0</v>
      </c>
    </row>
    <row r="21" spans="1:20" ht="31.5" customHeight="1" x14ac:dyDescent="0.2">
      <c r="A21" s="92">
        <v>11</v>
      </c>
      <c r="B21" s="19" t="s">
        <v>11</v>
      </c>
      <c r="D21" s="159">
        <f t="shared" si="0"/>
        <v>2019</v>
      </c>
      <c r="F21" s="76">
        <v>0</v>
      </c>
      <c r="H21" s="163">
        <f>H20</f>
        <v>0</v>
      </c>
      <c r="J21" s="162">
        <v>0</v>
      </c>
      <c r="K21" s="59"/>
      <c r="L21" s="76">
        <v>0</v>
      </c>
      <c r="N21" s="163">
        <f t="shared" si="1"/>
        <v>0</v>
      </c>
      <c r="P21" s="162">
        <v>0</v>
      </c>
      <c r="Q21" s="71"/>
      <c r="R21" s="76">
        <v>0</v>
      </c>
      <c r="S21" s="69"/>
      <c r="T21" s="161">
        <f t="shared" si="2"/>
        <v>0</v>
      </c>
    </row>
    <row r="22" spans="1:20" ht="31.5" customHeight="1" x14ac:dyDescent="0.2">
      <c r="A22" s="92">
        <v>12</v>
      </c>
      <c r="B22" s="19" t="s">
        <v>12</v>
      </c>
      <c r="D22" s="159">
        <f t="shared" si="0"/>
        <v>2019</v>
      </c>
      <c r="F22" s="76">
        <v>0</v>
      </c>
      <c r="H22" s="163">
        <f>H21</f>
        <v>0</v>
      </c>
      <c r="J22" s="162">
        <v>0</v>
      </c>
      <c r="K22" s="59"/>
      <c r="L22" s="76">
        <v>0</v>
      </c>
      <c r="N22" s="163">
        <f t="shared" si="1"/>
        <v>0</v>
      </c>
      <c r="P22" s="162">
        <v>0</v>
      </c>
      <c r="Q22" s="71"/>
      <c r="R22" s="76">
        <v>0</v>
      </c>
      <c r="S22" s="69"/>
      <c r="T22" s="161">
        <f t="shared" si="2"/>
        <v>0</v>
      </c>
    </row>
    <row r="23" spans="1:20" ht="31.5" customHeight="1" thickBot="1" x14ac:dyDescent="0.3">
      <c r="A23" s="92">
        <v>13</v>
      </c>
      <c r="B23" s="14" t="s">
        <v>108</v>
      </c>
      <c r="F23" s="160">
        <f>SUM(F11:F22)</f>
        <v>0</v>
      </c>
      <c r="J23" s="164">
        <f>SUM(J11:J22)</f>
        <v>0</v>
      </c>
      <c r="K23" s="59"/>
      <c r="L23" s="160">
        <f>SUM(L11:L22)</f>
        <v>0</v>
      </c>
      <c r="P23" s="164">
        <f>SUM(P11:P22)</f>
        <v>0</v>
      </c>
      <c r="Q23" s="69"/>
      <c r="R23" s="160">
        <f>SUM(R11:R22)</f>
        <v>0</v>
      </c>
      <c r="S23" s="69"/>
      <c r="T23" s="165">
        <f>SUM(T11:T22)</f>
        <v>0</v>
      </c>
    </row>
    <row r="24" spans="1:20" ht="15.75" thickTop="1" x14ac:dyDescent="0.2"/>
  </sheetData>
  <mergeCells count="3">
    <mergeCell ref="A4:T4"/>
    <mergeCell ref="A3:T3"/>
    <mergeCell ref="A5:T5"/>
  </mergeCells>
  <phoneticPr fontId="0" type="noConversion"/>
  <printOptions horizontalCentered="1"/>
  <pageMargins left="0.5" right="0.5" top="1" bottom="1" header="0.5" footer="0.5"/>
  <pageSetup scale="81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pageSetUpPr autoPageBreaks="0" fitToPage="1"/>
  </sheetPr>
  <dimension ref="A1:N27"/>
  <sheetViews>
    <sheetView showGridLines="0" showOutlineSymbols="0" zoomScale="75" zoomScaleNormal="75" workbookViewId="0">
      <selection activeCell="F25" sqref="F25"/>
    </sheetView>
  </sheetViews>
  <sheetFormatPr defaultColWidth="9.6640625" defaultRowHeight="15" x14ac:dyDescent="0.2"/>
  <cols>
    <col min="1" max="1" width="3.109375" style="228" bestFit="1" customWidth="1"/>
    <col min="2" max="2" width="16.33203125" style="19" customWidth="1"/>
    <col min="3" max="3" width="1.21875" style="19" customWidth="1"/>
    <col min="4" max="4" width="5.44140625" style="19" customWidth="1"/>
    <col min="5" max="5" width="1.21875" style="19" customWidth="1"/>
    <col min="6" max="6" width="10.5546875" style="19" customWidth="1"/>
    <col min="7" max="7" width="1.21875" style="19" customWidth="1"/>
    <col min="8" max="8" width="10.44140625" style="19" customWidth="1"/>
    <col min="9" max="9" width="1.21875" style="19" customWidth="1"/>
    <col min="10" max="10" width="13.33203125" style="19" customWidth="1"/>
    <col min="11" max="11" width="1.21875" style="19" customWidth="1"/>
    <col min="12" max="12" width="10.5546875" style="19" customWidth="1"/>
    <col min="13" max="13" width="1.21875" style="19" customWidth="1"/>
    <col min="14" max="14" width="9.6640625" style="19" customWidth="1"/>
    <col min="15" max="15" width="12.21875" style="19" customWidth="1"/>
    <col min="16" max="16384" width="9.6640625" style="19"/>
  </cols>
  <sheetData>
    <row r="1" spans="1:14" ht="17.25" customHeight="1" x14ac:dyDescent="0.25">
      <c r="N1" s="105" t="str">
        <f>IF(GeneralInfo!$B$16="","",GeneralInfo!$B$16)</f>
        <v/>
      </c>
    </row>
    <row r="2" spans="1:14" ht="17.25" customHeight="1" x14ac:dyDescent="0.25">
      <c r="N2" s="127" t="s">
        <v>473</v>
      </c>
    </row>
    <row r="3" spans="1:14" ht="17.25" customHeight="1" x14ac:dyDescent="0.25">
      <c r="A3" s="373">
        <f>GeneralInfo!$B$7</f>
        <v>0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</row>
    <row r="4" spans="1:14" ht="17.25" customHeight="1" x14ac:dyDescent="0.25">
      <c r="A4" s="373" t="s">
        <v>474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</row>
    <row r="5" spans="1:14" ht="17.25" customHeight="1" x14ac:dyDescent="0.25">
      <c r="A5" s="383" t="str">
        <f>"FOR THE PERIOD "&amp;TEXT(GeneralInfo!$B$17,"MM/DD/YYYY")&amp;" TO "&amp;TEXT(GeneralInfo!$B$18,"MM/DD/YYYY")</f>
        <v>FOR THE PERIOD 01/00/1900 TO 01/00/1900</v>
      </c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</row>
    <row r="6" spans="1:14" ht="17.25" customHeight="1" x14ac:dyDescent="0.25">
      <c r="A6" s="229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1"/>
    </row>
    <row r="7" spans="1:14" ht="17.25" customHeight="1" x14ac:dyDescent="0.25">
      <c r="L7" s="14"/>
      <c r="M7" s="14"/>
    </row>
    <row r="8" spans="1:14" ht="17.25" customHeight="1" thickBot="1" x14ac:dyDescent="0.3">
      <c r="F8" s="18">
        <v>1</v>
      </c>
      <c r="H8" s="18">
        <v>2</v>
      </c>
      <c r="J8" s="18">
        <v>3</v>
      </c>
      <c r="K8" s="18"/>
      <c r="L8" s="18">
        <v>4</v>
      </c>
      <c r="N8" s="18">
        <v>5</v>
      </c>
    </row>
    <row r="9" spans="1:14" ht="17.25" customHeight="1" x14ac:dyDescent="0.25">
      <c r="F9" s="49" t="s">
        <v>156</v>
      </c>
      <c r="G9" s="50"/>
      <c r="H9" s="51" t="s">
        <v>131</v>
      </c>
      <c r="I9" s="50"/>
      <c r="J9" s="52" t="s">
        <v>98</v>
      </c>
      <c r="K9" s="12"/>
      <c r="L9" s="66" t="s">
        <v>126</v>
      </c>
      <c r="N9" s="66" t="s">
        <v>80</v>
      </c>
    </row>
    <row r="10" spans="1:14" ht="17.25" customHeight="1" x14ac:dyDescent="0.25">
      <c r="F10" s="53" t="s">
        <v>160</v>
      </c>
      <c r="G10" s="54"/>
      <c r="H10" s="13" t="s">
        <v>133</v>
      </c>
      <c r="I10" s="54"/>
      <c r="J10" s="55" t="s">
        <v>134</v>
      </c>
      <c r="K10" s="12"/>
      <c r="L10" s="67" t="s">
        <v>67</v>
      </c>
      <c r="N10" s="67" t="s">
        <v>166</v>
      </c>
    </row>
    <row r="11" spans="1:14" ht="17.25" customHeight="1" thickBot="1" x14ac:dyDescent="0.3">
      <c r="B11" s="15" t="s">
        <v>115</v>
      </c>
      <c r="D11" s="15" t="s">
        <v>85</v>
      </c>
      <c r="F11" s="56" t="s">
        <v>100</v>
      </c>
      <c r="G11" s="57"/>
      <c r="H11" s="15" t="s">
        <v>82</v>
      </c>
      <c r="I11" s="57"/>
      <c r="J11" s="58"/>
      <c r="K11" s="13"/>
      <c r="L11" s="68" t="s">
        <v>166</v>
      </c>
      <c r="N11" s="68" t="s">
        <v>171</v>
      </c>
    </row>
    <row r="12" spans="1:14" ht="31.5" customHeight="1" x14ac:dyDescent="0.2">
      <c r="A12" s="92">
        <v>1</v>
      </c>
      <c r="B12" s="19" t="s">
        <v>1</v>
      </c>
      <c r="D12" s="159">
        <f>'sch L-R&amp;B'!D11</f>
        <v>2019</v>
      </c>
      <c r="F12" s="76">
        <v>0</v>
      </c>
      <c r="H12" s="162">
        <v>0</v>
      </c>
      <c r="J12" s="162">
        <v>0</v>
      </c>
      <c r="K12" s="59"/>
      <c r="L12" s="76">
        <v>0</v>
      </c>
      <c r="M12" s="69"/>
      <c r="N12" s="161">
        <f>F12+L12</f>
        <v>0</v>
      </c>
    </row>
    <row r="13" spans="1:14" ht="31.5" customHeight="1" x14ac:dyDescent="0.2">
      <c r="A13" s="92">
        <v>2</v>
      </c>
      <c r="B13" s="19" t="s">
        <v>2</v>
      </c>
      <c r="D13" s="159">
        <f>'sch L-R&amp;B'!D12</f>
        <v>2019</v>
      </c>
      <c r="F13" s="76">
        <v>0</v>
      </c>
      <c r="H13" s="163">
        <f>H12</f>
        <v>0</v>
      </c>
      <c r="J13" s="162">
        <v>0</v>
      </c>
      <c r="K13" s="59"/>
      <c r="L13" s="76">
        <v>0</v>
      </c>
      <c r="M13" s="69"/>
      <c r="N13" s="161">
        <f t="shared" ref="N13:N23" si="0">F13+L13</f>
        <v>0</v>
      </c>
    </row>
    <row r="14" spans="1:14" ht="31.5" customHeight="1" x14ac:dyDescent="0.2">
      <c r="A14" s="92">
        <v>3</v>
      </c>
      <c r="B14" s="19" t="s">
        <v>3</v>
      </c>
      <c r="D14" s="159">
        <f>'sch L-R&amp;B'!D13</f>
        <v>2019</v>
      </c>
      <c r="F14" s="76">
        <v>0</v>
      </c>
      <c r="H14" s="163">
        <f>H13</f>
        <v>0</v>
      </c>
      <c r="J14" s="162">
        <v>0</v>
      </c>
      <c r="K14" s="59"/>
      <c r="L14" s="76">
        <v>0</v>
      </c>
      <c r="M14" s="69"/>
      <c r="N14" s="161">
        <f t="shared" si="0"/>
        <v>0</v>
      </c>
    </row>
    <row r="15" spans="1:14" ht="31.5" customHeight="1" x14ac:dyDescent="0.2">
      <c r="A15" s="92">
        <v>4</v>
      </c>
      <c r="B15" s="19" t="s">
        <v>4</v>
      </c>
      <c r="D15" s="159">
        <f>'sch L-R&amp;B'!D14</f>
        <v>2019</v>
      </c>
      <c r="F15" s="76">
        <v>0</v>
      </c>
      <c r="H15" s="163">
        <f>H14</f>
        <v>0</v>
      </c>
      <c r="J15" s="162">
        <v>0</v>
      </c>
      <c r="K15" s="59"/>
      <c r="L15" s="76">
        <v>0</v>
      </c>
      <c r="M15" s="69"/>
      <c r="N15" s="161">
        <f t="shared" si="0"/>
        <v>0</v>
      </c>
    </row>
    <row r="16" spans="1:14" ht="31.5" customHeight="1" x14ac:dyDescent="0.2">
      <c r="A16" s="92">
        <v>5</v>
      </c>
      <c r="B16" s="19" t="s">
        <v>5</v>
      </c>
      <c r="D16" s="159">
        <f>'sch L-R&amp;B'!D15</f>
        <v>2019</v>
      </c>
      <c r="F16" s="76">
        <v>0</v>
      </c>
      <c r="H16" s="163">
        <f>H15</f>
        <v>0</v>
      </c>
      <c r="J16" s="162">
        <v>0</v>
      </c>
      <c r="K16" s="59"/>
      <c r="L16" s="76">
        <v>0</v>
      </c>
      <c r="M16" s="69"/>
      <c r="N16" s="161">
        <f t="shared" si="0"/>
        <v>0</v>
      </c>
    </row>
    <row r="17" spans="1:14" ht="31.5" customHeight="1" x14ac:dyDescent="0.2">
      <c r="A17" s="92">
        <v>6</v>
      </c>
      <c r="B17" s="19" t="s">
        <v>6</v>
      </c>
      <c r="D17" s="159">
        <f>'sch L-R&amp;B'!D16</f>
        <v>2019</v>
      </c>
      <c r="F17" s="76">
        <v>0</v>
      </c>
      <c r="H17" s="163">
        <f>H16</f>
        <v>0</v>
      </c>
      <c r="J17" s="162">
        <v>0</v>
      </c>
      <c r="K17" s="59"/>
      <c r="L17" s="76">
        <v>0</v>
      </c>
      <c r="M17" s="69"/>
      <c r="N17" s="161">
        <f t="shared" si="0"/>
        <v>0</v>
      </c>
    </row>
    <row r="18" spans="1:14" ht="31.5" customHeight="1" x14ac:dyDescent="0.2">
      <c r="A18" s="92">
        <v>7</v>
      </c>
      <c r="B18" s="19" t="s">
        <v>7</v>
      </c>
      <c r="D18" s="159">
        <f>'sch L-R&amp;B'!D17</f>
        <v>2019</v>
      </c>
      <c r="F18" s="76">
        <v>0</v>
      </c>
      <c r="H18" s="162">
        <v>0</v>
      </c>
      <c r="J18" s="162">
        <v>0</v>
      </c>
      <c r="K18" s="59"/>
      <c r="L18" s="76">
        <v>0</v>
      </c>
      <c r="M18" s="69"/>
      <c r="N18" s="161">
        <f t="shared" si="0"/>
        <v>0</v>
      </c>
    </row>
    <row r="19" spans="1:14" ht="31.5" customHeight="1" x14ac:dyDescent="0.2">
      <c r="A19" s="92">
        <v>8</v>
      </c>
      <c r="B19" s="19" t="s">
        <v>8</v>
      </c>
      <c r="D19" s="159">
        <f>'sch L-R&amp;B'!D18</f>
        <v>2019</v>
      </c>
      <c r="F19" s="76">
        <v>0</v>
      </c>
      <c r="H19" s="163">
        <f>H18</f>
        <v>0</v>
      </c>
      <c r="J19" s="162">
        <v>0</v>
      </c>
      <c r="K19" s="59"/>
      <c r="L19" s="76">
        <v>0</v>
      </c>
      <c r="M19" s="69"/>
      <c r="N19" s="161">
        <f t="shared" si="0"/>
        <v>0</v>
      </c>
    </row>
    <row r="20" spans="1:14" ht="31.5" customHeight="1" x14ac:dyDescent="0.2">
      <c r="A20" s="92">
        <v>9</v>
      </c>
      <c r="B20" s="19" t="s">
        <v>9</v>
      </c>
      <c r="D20" s="159">
        <f>'sch L-R&amp;B'!D19</f>
        <v>2019</v>
      </c>
      <c r="F20" s="76">
        <v>0</v>
      </c>
      <c r="H20" s="163">
        <f>H19</f>
        <v>0</v>
      </c>
      <c r="J20" s="162">
        <v>0</v>
      </c>
      <c r="K20" s="59"/>
      <c r="L20" s="76">
        <v>0</v>
      </c>
      <c r="M20" s="69"/>
      <c r="N20" s="161">
        <f t="shared" si="0"/>
        <v>0</v>
      </c>
    </row>
    <row r="21" spans="1:14" ht="31.5" customHeight="1" x14ac:dyDescent="0.2">
      <c r="A21" s="92">
        <v>10</v>
      </c>
      <c r="B21" s="19" t="s">
        <v>10</v>
      </c>
      <c r="D21" s="159">
        <f>'sch L-R&amp;B'!D20</f>
        <v>2019</v>
      </c>
      <c r="F21" s="76">
        <v>0</v>
      </c>
      <c r="H21" s="163">
        <f>H20</f>
        <v>0</v>
      </c>
      <c r="J21" s="162">
        <v>0</v>
      </c>
      <c r="K21" s="59"/>
      <c r="L21" s="76">
        <v>0</v>
      </c>
      <c r="M21" s="69"/>
      <c r="N21" s="161">
        <f t="shared" si="0"/>
        <v>0</v>
      </c>
    </row>
    <row r="22" spans="1:14" ht="31.5" customHeight="1" x14ac:dyDescent="0.2">
      <c r="A22" s="92">
        <v>11</v>
      </c>
      <c r="B22" s="19" t="s">
        <v>11</v>
      </c>
      <c r="D22" s="159">
        <f>'sch L-R&amp;B'!D21</f>
        <v>2019</v>
      </c>
      <c r="F22" s="76">
        <v>0</v>
      </c>
      <c r="H22" s="163">
        <f>H21</f>
        <v>0</v>
      </c>
      <c r="J22" s="162">
        <v>0</v>
      </c>
      <c r="K22" s="59"/>
      <c r="L22" s="76">
        <v>0</v>
      </c>
      <c r="M22" s="69"/>
      <c r="N22" s="161">
        <f t="shared" si="0"/>
        <v>0</v>
      </c>
    </row>
    <row r="23" spans="1:14" ht="31.5" customHeight="1" x14ac:dyDescent="0.2">
      <c r="A23" s="92">
        <v>12</v>
      </c>
      <c r="B23" s="19" t="s">
        <v>12</v>
      </c>
      <c r="D23" s="159">
        <f>'sch L-R&amp;B'!D22</f>
        <v>2019</v>
      </c>
      <c r="F23" s="76">
        <v>0</v>
      </c>
      <c r="H23" s="163">
        <f>H22</f>
        <v>0</v>
      </c>
      <c r="J23" s="162">
        <v>0</v>
      </c>
      <c r="K23" s="59"/>
      <c r="L23" s="76">
        <v>0</v>
      </c>
      <c r="M23" s="69"/>
      <c r="N23" s="161">
        <f t="shared" si="0"/>
        <v>0</v>
      </c>
    </row>
    <row r="24" spans="1:14" ht="31.5" customHeight="1" x14ac:dyDescent="0.2">
      <c r="A24" s="92">
        <v>13</v>
      </c>
      <c r="B24" s="74" t="s">
        <v>557</v>
      </c>
      <c r="D24" s="318"/>
      <c r="E24" s="319"/>
      <c r="F24" s="320"/>
      <c r="G24" s="319"/>
      <c r="H24" s="321"/>
      <c r="J24" s="322">
        <v>0</v>
      </c>
      <c r="K24" s="59"/>
      <c r="L24" s="320"/>
      <c r="M24" s="69"/>
      <c r="N24" s="320"/>
    </row>
    <row r="25" spans="1:14" ht="31.5" customHeight="1" thickBot="1" x14ac:dyDescent="0.3">
      <c r="A25" s="92">
        <v>14</v>
      </c>
      <c r="B25" s="14" t="s">
        <v>108</v>
      </c>
      <c r="F25" s="160">
        <f>SUM(F12:F23)</f>
        <v>0</v>
      </c>
      <c r="J25" s="164">
        <f>SUM(J12:J24)</f>
        <v>0</v>
      </c>
      <c r="K25" s="59"/>
      <c r="L25" s="160">
        <f>SUM(L12:L23)</f>
        <v>0</v>
      </c>
      <c r="M25" s="69"/>
      <c r="N25" s="160">
        <f>SUM(N12:N23)</f>
        <v>0</v>
      </c>
    </row>
    <row r="26" spans="1:14" ht="15.75" thickTop="1" x14ac:dyDescent="0.2"/>
    <row r="27" spans="1:14" x14ac:dyDescent="0.2">
      <c r="A27" s="17" t="s">
        <v>558</v>
      </c>
      <c r="B27" s="74" t="s">
        <v>559</v>
      </c>
    </row>
  </sheetData>
  <mergeCells count="3">
    <mergeCell ref="A4:N4"/>
    <mergeCell ref="A3:N3"/>
    <mergeCell ref="A5:N5"/>
  </mergeCells>
  <phoneticPr fontId="0" type="noConversion"/>
  <printOptions horizontalCentered="1"/>
  <pageMargins left="0.5" right="0.5" top="1" bottom="1" header="0.5" footer="0.5"/>
  <pageSetup scale="92" fitToHeight="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pageSetUpPr autoPageBreaks="0" fitToPage="1"/>
  </sheetPr>
  <dimension ref="A1:N25"/>
  <sheetViews>
    <sheetView showGridLines="0" showOutlineSymbols="0" zoomScale="75" zoomScaleNormal="75" workbookViewId="0"/>
  </sheetViews>
  <sheetFormatPr defaultColWidth="9.6640625" defaultRowHeight="15" x14ac:dyDescent="0.2"/>
  <cols>
    <col min="1" max="1" width="4.33203125" style="19" customWidth="1"/>
    <col min="2" max="2" width="14" style="19" customWidth="1"/>
    <col min="3" max="3" width="1.21875" style="19" customWidth="1"/>
    <col min="4" max="4" width="5.44140625" style="19" customWidth="1"/>
    <col min="5" max="5" width="1.21875" style="19" customWidth="1"/>
    <col min="6" max="6" width="10.5546875" style="19" customWidth="1"/>
    <col min="7" max="7" width="1.21875" style="19" customWidth="1"/>
    <col min="8" max="8" width="10.44140625" style="19" customWidth="1"/>
    <col min="9" max="9" width="1.21875" style="19" customWidth="1"/>
    <col min="10" max="10" width="13.33203125" style="19" customWidth="1"/>
    <col min="11" max="11" width="1.21875" style="19" customWidth="1"/>
    <col min="12" max="12" width="10.5546875" style="19" customWidth="1"/>
    <col min="13" max="13" width="1.21875" style="19" customWidth="1"/>
    <col min="14" max="14" width="9.6640625" style="19" customWidth="1"/>
    <col min="15" max="15" width="12.21875" style="19" customWidth="1"/>
    <col min="16" max="16384" width="9.6640625" style="19"/>
  </cols>
  <sheetData>
    <row r="1" spans="1:14" ht="17.25" customHeight="1" x14ac:dyDescent="0.25">
      <c r="N1" s="105" t="str">
        <f>IF(GeneralInfo!$B$16="","",GeneralInfo!$B$16)</f>
        <v/>
      </c>
    </row>
    <row r="2" spans="1:14" ht="17.25" customHeight="1" x14ac:dyDescent="0.25">
      <c r="N2" s="127" t="s">
        <v>470</v>
      </c>
    </row>
    <row r="3" spans="1:14" ht="17.25" customHeight="1" x14ac:dyDescent="0.25">
      <c r="A3" s="373">
        <f>GeneralInfo!$B$7</f>
        <v>0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</row>
    <row r="4" spans="1:14" ht="17.25" customHeight="1" x14ac:dyDescent="0.25">
      <c r="A4" s="373" t="s">
        <v>475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</row>
    <row r="5" spans="1:14" ht="17.25" customHeight="1" x14ac:dyDescent="0.25">
      <c r="A5" s="383" t="str">
        <f>"FOR THE PERIOD "&amp;TEXT(GeneralInfo!$B$17,"MM/DD/YYYY")&amp;" TO "&amp;TEXT(GeneralInfo!$B$18,"MM/DD/YYYY")</f>
        <v>FOR THE PERIOD 01/00/1900 TO 01/00/1900</v>
      </c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</row>
    <row r="6" spans="1:14" ht="17.25" customHeight="1" x14ac:dyDescent="0.25">
      <c r="A6" s="24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11"/>
    </row>
    <row r="7" spans="1:14" ht="17.25" customHeight="1" x14ac:dyDescent="0.25">
      <c r="L7" s="14"/>
      <c r="M7" s="14"/>
    </row>
    <row r="8" spans="1:14" ht="17.25" customHeight="1" thickBot="1" x14ac:dyDescent="0.3">
      <c r="F8" s="18">
        <v>1</v>
      </c>
      <c r="H8" s="18">
        <v>2</v>
      </c>
      <c r="J8" s="18">
        <v>3</v>
      </c>
      <c r="K8" s="18"/>
      <c r="L8" s="18">
        <v>4</v>
      </c>
      <c r="N8" s="18">
        <v>5</v>
      </c>
    </row>
    <row r="9" spans="1:14" ht="17.25" customHeight="1" x14ac:dyDescent="0.25">
      <c r="F9" s="49" t="s">
        <v>157</v>
      </c>
      <c r="G9" s="50"/>
      <c r="H9" s="51" t="s">
        <v>131</v>
      </c>
      <c r="I9" s="50"/>
      <c r="J9" s="52" t="s">
        <v>98</v>
      </c>
      <c r="K9" s="95"/>
      <c r="L9" s="66" t="s">
        <v>126</v>
      </c>
      <c r="N9" s="66" t="s">
        <v>80</v>
      </c>
    </row>
    <row r="10" spans="1:14" ht="17.25" customHeight="1" x14ac:dyDescent="0.25">
      <c r="F10" s="53" t="s">
        <v>160</v>
      </c>
      <c r="G10" s="54"/>
      <c r="H10" s="13" t="s">
        <v>147</v>
      </c>
      <c r="I10" s="54"/>
      <c r="J10" s="55" t="s">
        <v>134</v>
      </c>
      <c r="K10" s="95"/>
      <c r="L10" s="67" t="s">
        <v>67</v>
      </c>
      <c r="N10" s="67" t="s">
        <v>173</v>
      </c>
    </row>
    <row r="11" spans="1:14" ht="17.25" customHeight="1" thickBot="1" x14ac:dyDescent="0.3">
      <c r="B11" s="15" t="s">
        <v>115</v>
      </c>
      <c r="D11" s="15" t="s">
        <v>85</v>
      </c>
      <c r="F11" s="56" t="s">
        <v>100</v>
      </c>
      <c r="G11" s="57"/>
      <c r="H11" s="15" t="s">
        <v>82</v>
      </c>
      <c r="I11" s="57"/>
      <c r="J11" s="58"/>
      <c r="K11" s="13"/>
      <c r="L11" s="68" t="s">
        <v>173</v>
      </c>
      <c r="N11" s="68" t="s">
        <v>171</v>
      </c>
    </row>
    <row r="12" spans="1:14" ht="31.5" customHeight="1" x14ac:dyDescent="0.2">
      <c r="A12" s="25" t="s">
        <v>71</v>
      </c>
      <c r="B12" s="19" t="s">
        <v>1</v>
      </c>
      <c r="D12" s="159">
        <f>'sch L-PNMI'!D12</f>
        <v>2019</v>
      </c>
      <c r="F12" s="76">
        <v>0</v>
      </c>
      <c r="H12" s="162">
        <v>0</v>
      </c>
      <c r="J12" s="162">
        <v>0</v>
      </c>
      <c r="K12" s="59"/>
      <c r="L12" s="76">
        <v>0</v>
      </c>
      <c r="M12" s="69"/>
      <c r="N12" s="161">
        <f>F12+L12</f>
        <v>0</v>
      </c>
    </row>
    <row r="13" spans="1:14" ht="31.5" customHeight="1" x14ac:dyDescent="0.2">
      <c r="A13" s="25" t="s">
        <v>61</v>
      </c>
      <c r="B13" s="19" t="s">
        <v>2</v>
      </c>
      <c r="D13" s="159">
        <f>'sch L-PNMI'!D13</f>
        <v>2019</v>
      </c>
      <c r="F13" s="76">
        <v>0</v>
      </c>
      <c r="H13" s="163">
        <f>H12</f>
        <v>0</v>
      </c>
      <c r="J13" s="162">
        <v>0</v>
      </c>
      <c r="K13" s="59"/>
      <c r="L13" s="76">
        <v>0</v>
      </c>
      <c r="M13" s="69"/>
      <c r="N13" s="161">
        <f t="shared" ref="N13:N23" si="0">F13+L13</f>
        <v>0</v>
      </c>
    </row>
    <row r="14" spans="1:14" ht="31.5" customHeight="1" x14ac:dyDescent="0.2">
      <c r="A14" s="25" t="s">
        <v>62</v>
      </c>
      <c r="B14" s="19" t="s">
        <v>3</v>
      </c>
      <c r="D14" s="159">
        <f>'sch L-PNMI'!D14</f>
        <v>2019</v>
      </c>
      <c r="F14" s="76">
        <v>0</v>
      </c>
      <c r="H14" s="163">
        <f>H13</f>
        <v>0</v>
      </c>
      <c r="J14" s="162">
        <v>0</v>
      </c>
      <c r="K14" s="59"/>
      <c r="L14" s="76">
        <v>0</v>
      </c>
      <c r="M14" s="69"/>
      <c r="N14" s="161">
        <f t="shared" si="0"/>
        <v>0</v>
      </c>
    </row>
    <row r="15" spans="1:14" ht="31.5" customHeight="1" x14ac:dyDescent="0.2">
      <c r="A15" s="25" t="s">
        <v>63</v>
      </c>
      <c r="B15" s="19" t="s">
        <v>4</v>
      </c>
      <c r="D15" s="159">
        <f>'sch L-PNMI'!D15</f>
        <v>2019</v>
      </c>
      <c r="F15" s="76">
        <v>0</v>
      </c>
      <c r="H15" s="163">
        <f>H14</f>
        <v>0</v>
      </c>
      <c r="J15" s="162">
        <v>0</v>
      </c>
      <c r="K15" s="59"/>
      <c r="L15" s="76">
        <v>0</v>
      </c>
      <c r="M15" s="69"/>
      <c r="N15" s="161">
        <f t="shared" si="0"/>
        <v>0</v>
      </c>
    </row>
    <row r="16" spans="1:14" ht="31.5" customHeight="1" x14ac:dyDescent="0.2">
      <c r="A16" s="25" t="s">
        <v>65</v>
      </c>
      <c r="B16" s="19" t="s">
        <v>5</v>
      </c>
      <c r="D16" s="159">
        <f>'sch L-PNMI'!D16</f>
        <v>2019</v>
      </c>
      <c r="F16" s="76">
        <v>0</v>
      </c>
      <c r="H16" s="163">
        <f>H15</f>
        <v>0</v>
      </c>
      <c r="J16" s="162">
        <v>0</v>
      </c>
      <c r="K16" s="59"/>
      <c r="L16" s="76">
        <v>0</v>
      </c>
      <c r="M16" s="69"/>
      <c r="N16" s="161">
        <f t="shared" si="0"/>
        <v>0</v>
      </c>
    </row>
    <row r="17" spans="1:14" ht="31.5" customHeight="1" x14ac:dyDescent="0.2">
      <c r="A17" s="25" t="s">
        <v>72</v>
      </c>
      <c r="B17" s="19" t="s">
        <v>6</v>
      </c>
      <c r="D17" s="159">
        <f>'sch L-PNMI'!D17</f>
        <v>2019</v>
      </c>
      <c r="F17" s="76">
        <v>0</v>
      </c>
      <c r="H17" s="163">
        <f>H16</f>
        <v>0</v>
      </c>
      <c r="J17" s="162">
        <v>0</v>
      </c>
      <c r="K17" s="59"/>
      <c r="L17" s="76">
        <v>0</v>
      </c>
      <c r="M17" s="69"/>
      <c r="N17" s="161">
        <f t="shared" si="0"/>
        <v>0</v>
      </c>
    </row>
    <row r="18" spans="1:14" ht="31.5" customHeight="1" x14ac:dyDescent="0.2">
      <c r="A18" s="25" t="s">
        <v>73</v>
      </c>
      <c r="B18" s="19" t="s">
        <v>7</v>
      </c>
      <c r="D18" s="159">
        <f>'sch L-PNMI'!D18</f>
        <v>2019</v>
      </c>
      <c r="F18" s="76">
        <v>0</v>
      </c>
      <c r="H18" s="162">
        <v>0</v>
      </c>
      <c r="J18" s="162">
        <v>0</v>
      </c>
      <c r="K18" s="59"/>
      <c r="L18" s="76">
        <v>0</v>
      </c>
      <c r="M18" s="69"/>
      <c r="N18" s="161">
        <f t="shared" si="0"/>
        <v>0</v>
      </c>
    </row>
    <row r="19" spans="1:14" ht="31.5" customHeight="1" x14ac:dyDescent="0.2">
      <c r="A19" s="25" t="s">
        <v>74</v>
      </c>
      <c r="B19" s="19" t="s">
        <v>8</v>
      </c>
      <c r="D19" s="159">
        <f>'sch L-PNMI'!D19</f>
        <v>2019</v>
      </c>
      <c r="F19" s="76">
        <v>0</v>
      </c>
      <c r="H19" s="163">
        <f>H18</f>
        <v>0</v>
      </c>
      <c r="J19" s="162">
        <v>0</v>
      </c>
      <c r="K19" s="59"/>
      <c r="L19" s="76">
        <v>0</v>
      </c>
      <c r="M19" s="69"/>
      <c r="N19" s="161">
        <f t="shared" si="0"/>
        <v>0</v>
      </c>
    </row>
    <row r="20" spans="1:14" ht="31.5" customHeight="1" x14ac:dyDescent="0.2">
      <c r="A20" s="25" t="s">
        <v>75</v>
      </c>
      <c r="B20" s="19" t="s">
        <v>9</v>
      </c>
      <c r="D20" s="159">
        <f>'sch L-PNMI'!D20</f>
        <v>2019</v>
      </c>
      <c r="F20" s="76">
        <v>0</v>
      </c>
      <c r="H20" s="163">
        <f>H19</f>
        <v>0</v>
      </c>
      <c r="J20" s="162">
        <v>0</v>
      </c>
      <c r="K20" s="59"/>
      <c r="L20" s="76">
        <v>0</v>
      </c>
      <c r="M20" s="69"/>
      <c r="N20" s="161">
        <f t="shared" si="0"/>
        <v>0</v>
      </c>
    </row>
    <row r="21" spans="1:14" ht="31.5" customHeight="1" x14ac:dyDescent="0.2">
      <c r="A21" s="25" t="s">
        <v>76</v>
      </c>
      <c r="B21" s="19" t="s">
        <v>10</v>
      </c>
      <c r="D21" s="159">
        <f>'sch L-PNMI'!D21</f>
        <v>2019</v>
      </c>
      <c r="F21" s="76">
        <v>0</v>
      </c>
      <c r="H21" s="163">
        <f>H20</f>
        <v>0</v>
      </c>
      <c r="J21" s="162">
        <v>0</v>
      </c>
      <c r="K21" s="59"/>
      <c r="L21" s="76">
        <v>0</v>
      </c>
      <c r="M21" s="69"/>
      <c r="N21" s="161">
        <f t="shared" si="0"/>
        <v>0</v>
      </c>
    </row>
    <row r="22" spans="1:14" ht="31.5" customHeight="1" x14ac:dyDescent="0.2">
      <c r="A22" s="25" t="s">
        <v>77</v>
      </c>
      <c r="B22" s="19" t="s">
        <v>11</v>
      </c>
      <c r="D22" s="159">
        <f>'sch L-PNMI'!D22</f>
        <v>2019</v>
      </c>
      <c r="F22" s="76">
        <v>0</v>
      </c>
      <c r="H22" s="163">
        <f>H21</f>
        <v>0</v>
      </c>
      <c r="J22" s="162">
        <v>0</v>
      </c>
      <c r="K22" s="59"/>
      <c r="L22" s="76">
        <v>0</v>
      </c>
      <c r="M22" s="69"/>
      <c r="N22" s="161">
        <f t="shared" si="0"/>
        <v>0</v>
      </c>
    </row>
    <row r="23" spans="1:14" ht="31.5" customHeight="1" x14ac:dyDescent="0.2">
      <c r="A23" s="25" t="s">
        <v>78</v>
      </c>
      <c r="B23" s="19" t="s">
        <v>12</v>
      </c>
      <c r="D23" s="159">
        <f>'sch L-PNMI'!D23</f>
        <v>2019</v>
      </c>
      <c r="F23" s="76">
        <v>0</v>
      </c>
      <c r="H23" s="163">
        <f>H22</f>
        <v>0</v>
      </c>
      <c r="J23" s="162">
        <v>0</v>
      </c>
      <c r="K23" s="59"/>
      <c r="L23" s="76">
        <v>0</v>
      </c>
      <c r="M23" s="69"/>
      <c r="N23" s="161">
        <f t="shared" si="0"/>
        <v>0</v>
      </c>
    </row>
    <row r="24" spans="1:14" ht="31.5" customHeight="1" thickBot="1" x14ac:dyDescent="0.3">
      <c r="A24" s="25" t="s">
        <v>79</v>
      </c>
      <c r="B24" s="14" t="s">
        <v>108</v>
      </c>
      <c r="F24" s="160">
        <f>SUM(F12:F23)</f>
        <v>0</v>
      </c>
      <c r="J24" s="164">
        <f>SUM(J12:J23)</f>
        <v>0</v>
      </c>
      <c r="K24" s="59"/>
      <c r="L24" s="160">
        <f>SUM(L12:L23)</f>
        <v>0</v>
      </c>
      <c r="M24" s="69"/>
      <c r="N24" s="160">
        <f>SUM(N12:N23)</f>
        <v>0</v>
      </c>
    </row>
    <row r="25" spans="1:14" ht="15.75" thickTop="1" x14ac:dyDescent="0.2"/>
  </sheetData>
  <mergeCells count="3">
    <mergeCell ref="A4:N4"/>
    <mergeCell ref="A3:N3"/>
    <mergeCell ref="A5:N5"/>
  </mergeCells>
  <printOptions horizontalCentered="1"/>
  <pageMargins left="0.5" right="0.5" top="1" bottom="1" header="0.5" footer="0.5"/>
  <pageSetup scale="93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autoPageBreaks="0" fitToPage="1"/>
  </sheetPr>
  <dimension ref="A6:K57"/>
  <sheetViews>
    <sheetView showGridLines="0" showOutlineSymbols="0" zoomScale="75" zoomScaleNormal="75" workbookViewId="0">
      <selection activeCell="A22" sqref="A22:J22"/>
    </sheetView>
  </sheetViews>
  <sheetFormatPr defaultColWidth="9.6640625" defaultRowHeight="15" x14ac:dyDescent="0.2"/>
  <cols>
    <col min="1" max="1" width="18.6640625" style="74" customWidth="1"/>
    <col min="2" max="2" width="17.6640625" style="74" customWidth="1"/>
    <col min="3" max="3" width="3.109375" style="74" customWidth="1"/>
    <col min="4" max="4" width="8.44140625" style="74" customWidth="1"/>
    <col min="5" max="5" width="10.44140625" style="74" customWidth="1"/>
    <col min="6" max="6" width="12.5546875" style="74" customWidth="1"/>
    <col min="7" max="7" width="10.6640625" style="74" customWidth="1"/>
    <col min="8" max="8" width="6" style="74" customWidth="1"/>
    <col min="9" max="9" width="8.77734375" style="74" customWidth="1"/>
    <col min="10" max="10" width="6.21875" style="74" customWidth="1"/>
    <col min="11" max="15" width="9.6640625" style="74" customWidth="1"/>
    <col min="16" max="16" width="12.21875" style="74" customWidth="1"/>
    <col min="17" max="17" width="9.6640625" style="74" customWidth="1"/>
    <col min="18" max="18" width="12.21875" style="74" customWidth="1"/>
    <col min="19" max="16384" width="9.6640625" style="74"/>
  </cols>
  <sheetData>
    <row r="6" spans="2:10" ht="23.25" x14ac:dyDescent="0.35">
      <c r="B6" s="102"/>
      <c r="C6" s="363" t="s">
        <v>60</v>
      </c>
      <c r="D6" s="363"/>
      <c r="E6" s="363"/>
      <c r="F6" s="363"/>
      <c r="G6" s="363"/>
      <c r="H6" s="363"/>
      <c r="I6" s="363"/>
      <c r="J6" s="363"/>
    </row>
    <row r="7" spans="2:10" ht="23.25" x14ac:dyDescent="0.35">
      <c r="B7" s="102"/>
      <c r="C7" s="363" t="s">
        <v>161</v>
      </c>
      <c r="D7" s="363"/>
      <c r="E7" s="363"/>
      <c r="F7" s="363"/>
      <c r="G7" s="363"/>
      <c r="H7" s="363"/>
      <c r="I7" s="363"/>
      <c r="J7" s="363"/>
    </row>
    <row r="8" spans="2:10" ht="23.25" x14ac:dyDescent="0.35">
      <c r="B8" s="102"/>
      <c r="C8" s="363" t="s">
        <v>492</v>
      </c>
      <c r="D8" s="363"/>
      <c r="E8" s="363"/>
      <c r="F8" s="363"/>
      <c r="G8" s="363"/>
      <c r="H8" s="363"/>
      <c r="I8" s="363"/>
      <c r="J8" s="363"/>
    </row>
    <row r="9" spans="2:10" x14ac:dyDescent="0.2">
      <c r="B9" s="1"/>
      <c r="C9" s="1"/>
      <c r="D9" s="1"/>
      <c r="E9" s="1"/>
      <c r="F9" s="1"/>
      <c r="G9" s="1"/>
      <c r="H9" s="1"/>
      <c r="I9" s="1"/>
    </row>
    <row r="10" spans="2:10" x14ac:dyDescent="0.2">
      <c r="B10" s="1"/>
      <c r="C10" s="1"/>
      <c r="D10" s="1"/>
      <c r="E10" s="1"/>
      <c r="F10" s="1"/>
      <c r="G10" s="1"/>
      <c r="H10" s="1"/>
      <c r="I10" s="1"/>
    </row>
    <row r="11" spans="2:10" x14ac:dyDescent="0.2">
      <c r="B11" s="1"/>
      <c r="C11" s="1"/>
      <c r="D11" s="1"/>
      <c r="E11" s="1"/>
      <c r="F11" s="1"/>
      <c r="G11" s="1"/>
      <c r="H11" s="1"/>
      <c r="I11" s="1"/>
    </row>
    <row r="12" spans="2:10" x14ac:dyDescent="0.2">
      <c r="B12" s="1"/>
      <c r="C12" s="1"/>
      <c r="D12" s="1"/>
      <c r="E12" s="1"/>
      <c r="F12" s="1"/>
      <c r="G12" s="1"/>
      <c r="H12" s="1"/>
      <c r="I12" s="1"/>
    </row>
    <row r="13" spans="2:10" x14ac:dyDescent="0.2">
      <c r="B13" s="1"/>
      <c r="C13" s="1"/>
      <c r="D13" s="1"/>
      <c r="E13" s="1"/>
      <c r="F13" s="1"/>
      <c r="G13" s="1"/>
      <c r="H13" s="1"/>
      <c r="I13" s="1"/>
    </row>
    <row r="14" spans="2:10" x14ac:dyDescent="0.2">
      <c r="B14" s="1"/>
      <c r="C14" s="1"/>
      <c r="D14" s="1"/>
      <c r="E14" s="1"/>
      <c r="F14" s="1"/>
      <c r="G14" s="1"/>
      <c r="H14" s="1"/>
      <c r="I14" s="1"/>
    </row>
    <row r="15" spans="2:10" ht="15.75" x14ac:dyDescent="0.25">
      <c r="B15" s="101" t="s">
        <v>203</v>
      </c>
      <c r="D15" s="364">
        <f>GeneralInfo!B7</f>
        <v>0</v>
      </c>
      <c r="E15" s="364"/>
      <c r="F15" s="364"/>
      <c r="G15" s="364"/>
      <c r="H15" s="1"/>
      <c r="I15" s="1"/>
    </row>
    <row r="16" spans="2:10" ht="15.75" x14ac:dyDescent="0.25">
      <c r="B16" s="102" t="s">
        <v>202</v>
      </c>
      <c r="D16" s="365" t="str">
        <f>TEXT(GeneralInfo!B17,"mm/dd/yyyy")&amp; " to "&amp;TEXT(GeneralInfo!B18,"mm/dd/yyyy")</f>
        <v>01/00/1900 to 01/00/1900</v>
      </c>
      <c r="E16" s="365"/>
      <c r="F16" s="365"/>
      <c r="G16" s="365"/>
      <c r="H16" s="102"/>
      <c r="I16" s="102"/>
      <c r="J16" s="102"/>
    </row>
    <row r="17" spans="1:10" x14ac:dyDescent="0.2">
      <c r="B17" s="2"/>
    </row>
    <row r="20" spans="1:10" s="340" customFormat="1" ht="15.75" x14ac:dyDescent="0.25">
      <c r="A20" s="362" t="str">
        <f>UPPER("misrepresentation or falsification of any information contained in this cost report may be")</f>
        <v>MISREPRESENTATION OR FALSIFICATION OF ANY INFORMATION CONTAINED IN THIS COST REPORT MAY BE</v>
      </c>
      <c r="B20" s="362"/>
      <c r="C20" s="362"/>
      <c r="D20" s="362"/>
      <c r="E20" s="362"/>
      <c r="F20" s="362"/>
      <c r="G20" s="362"/>
      <c r="H20" s="362"/>
      <c r="I20" s="362"/>
      <c r="J20" s="362"/>
    </row>
    <row r="21" spans="1:10" s="340" customFormat="1" ht="15.75" x14ac:dyDescent="0.25">
      <c r="A21" s="362" t="str">
        <f>UPPER("punishable by criminal, civil and administrative action, fine and/or imprisonment under state")</f>
        <v>PUNISHABLE BY CRIMINAL, CIVIL AND ADMINISTRATIVE ACTION, FINE AND/OR IMPRISONMENT UNDER STATE</v>
      </c>
      <c r="B21" s="362"/>
      <c r="C21" s="362"/>
      <c r="D21" s="362"/>
      <c r="E21" s="362"/>
      <c r="F21" s="362"/>
      <c r="G21" s="362"/>
      <c r="H21" s="362"/>
      <c r="I21" s="362"/>
      <c r="J21" s="362"/>
    </row>
    <row r="22" spans="1:10" s="340" customFormat="1" ht="15.75" x14ac:dyDescent="0.25">
      <c r="A22" s="362" t="str">
        <f>UPPER("or federal law. Furthermore, if services identified in this report were provided or procured")</f>
        <v>OR FEDERAL LAW. FURTHERMORE, IF SERVICES IDENTIFIED IN THIS REPORT WERE PROVIDED OR PROCURED</v>
      </c>
      <c r="B22" s="362"/>
      <c r="C22" s="362"/>
      <c r="D22" s="362"/>
      <c r="E22" s="362"/>
      <c r="F22" s="362"/>
      <c r="G22" s="362"/>
      <c r="H22" s="362"/>
      <c r="I22" s="362"/>
      <c r="J22" s="362"/>
    </row>
    <row r="23" spans="1:10" s="340" customFormat="1" ht="15.75" x14ac:dyDescent="0.25">
      <c r="A23" s="362" t="str">
        <f>UPPER("through the payment directly or indirectly of a kickback or were otherwise illegal, criminal,")</f>
        <v>THROUGH THE PAYMENT DIRECTLY OR INDIRECTLY OF A KICKBACK OR WERE OTHERWISE ILLEGAL, CRIMINAL,</v>
      </c>
      <c r="B23" s="362"/>
      <c r="C23" s="362"/>
      <c r="D23" s="362"/>
      <c r="E23" s="362"/>
      <c r="F23" s="362"/>
      <c r="G23" s="362"/>
      <c r="H23" s="362"/>
      <c r="I23" s="362"/>
      <c r="J23" s="362"/>
    </row>
    <row r="24" spans="1:10" s="340" customFormat="1" ht="15.75" x14ac:dyDescent="0.25">
      <c r="A24" s="362" t="str">
        <f>UPPER("civil and administrative action, fines and/or imprisonment may result.")</f>
        <v>CIVIL AND ADMINISTRATIVE ACTION, FINES AND/OR IMPRISONMENT MAY RESULT.</v>
      </c>
      <c r="B24" s="362"/>
      <c r="C24" s="362"/>
      <c r="D24" s="362"/>
      <c r="E24" s="362"/>
      <c r="F24" s="362"/>
      <c r="G24" s="362"/>
      <c r="H24" s="362"/>
      <c r="I24" s="362"/>
      <c r="J24" s="362"/>
    </row>
    <row r="27" spans="1:10" ht="15.75" x14ac:dyDescent="0.25">
      <c r="A27" s="366" t="s">
        <v>143</v>
      </c>
      <c r="B27" s="366"/>
      <c r="C27" s="366"/>
      <c r="D27" s="366"/>
      <c r="E27" s="366"/>
      <c r="F27" s="366"/>
      <c r="G27" s="366"/>
      <c r="H27" s="366"/>
      <c r="I27" s="366"/>
      <c r="J27" s="366"/>
    </row>
    <row r="28" spans="1:10" x14ac:dyDescent="0.2">
      <c r="A28" s="369" t="s">
        <v>204</v>
      </c>
      <c r="B28" s="369"/>
      <c r="C28" s="369"/>
      <c r="D28" s="369"/>
      <c r="E28" s="369"/>
      <c r="F28" s="369"/>
      <c r="G28" s="369"/>
      <c r="H28" s="369"/>
      <c r="I28" s="369"/>
      <c r="J28" s="369"/>
    </row>
    <row r="29" spans="1:10" x14ac:dyDescent="0.2">
      <c r="A29" s="369"/>
      <c r="B29" s="369"/>
      <c r="C29" s="369"/>
      <c r="D29" s="369"/>
      <c r="E29" s="369"/>
      <c r="F29" s="369"/>
      <c r="G29" s="369"/>
      <c r="H29" s="369"/>
      <c r="I29" s="369"/>
      <c r="J29" s="369"/>
    </row>
    <row r="30" spans="1:10" x14ac:dyDescent="0.2">
      <c r="A30" s="369"/>
      <c r="B30" s="369"/>
      <c r="C30" s="369"/>
      <c r="D30" s="369"/>
      <c r="E30" s="369"/>
      <c r="F30" s="369"/>
      <c r="G30" s="369"/>
      <c r="H30" s="369"/>
      <c r="I30" s="369"/>
      <c r="J30" s="369"/>
    </row>
    <row r="31" spans="1:10" x14ac:dyDescent="0.2">
      <c r="A31" s="369"/>
      <c r="B31" s="369"/>
      <c r="C31" s="369"/>
      <c r="D31" s="369"/>
      <c r="E31" s="369"/>
      <c r="F31" s="369"/>
      <c r="G31" s="369"/>
      <c r="H31" s="369"/>
      <c r="I31" s="369"/>
      <c r="J31" s="369"/>
    </row>
    <row r="32" spans="1:10" x14ac:dyDescent="0.2">
      <c r="A32" s="369"/>
      <c r="B32" s="369"/>
      <c r="C32" s="369"/>
      <c r="D32" s="369"/>
      <c r="E32" s="369"/>
      <c r="F32" s="369"/>
      <c r="G32" s="369"/>
      <c r="H32" s="369"/>
      <c r="I32" s="369"/>
      <c r="J32" s="369"/>
    </row>
    <row r="33" spans="1:11" x14ac:dyDescent="0.2">
      <c r="A33" s="369"/>
      <c r="B33" s="369"/>
      <c r="C33" s="369"/>
      <c r="D33" s="369"/>
      <c r="E33" s="369"/>
      <c r="F33" s="369"/>
      <c r="G33" s="369"/>
      <c r="H33" s="369"/>
      <c r="I33" s="369"/>
      <c r="J33" s="369"/>
    </row>
    <row r="34" spans="1:11" x14ac:dyDescent="0.2">
      <c r="A34" s="369"/>
      <c r="B34" s="369"/>
      <c r="C34" s="369"/>
      <c r="D34" s="369"/>
      <c r="E34" s="369"/>
      <c r="F34" s="369"/>
      <c r="G34" s="369"/>
      <c r="H34" s="369"/>
      <c r="I34" s="369"/>
      <c r="J34" s="369"/>
    </row>
    <row r="35" spans="1:11" ht="21.75" customHeight="1" x14ac:dyDescent="0.2">
      <c r="A35" s="5"/>
      <c r="B35" s="6"/>
      <c r="C35" s="6"/>
      <c r="F35" s="5"/>
      <c r="G35" s="6"/>
      <c r="H35" s="6"/>
      <c r="I35" s="6"/>
      <c r="J35" s="6"/>
    </row>
    <row r="36" spans="1:11" ht="15" customHeight="1" x14ac:dyDescent="0.2">
      <c r="A36" s="368" t="s">
        <v>68</v>
      </c>
      <c r="B36" s="368"/>
      <c r="C36" s="368"/>
      <c r="D36" s="8"/>
      <c r="F36" s="367" t="s">
        <v>56</v>
      </c>
      <c r="G36" s="367"/>
      <c r="H36" s="367"/>
      <c r="I36" s="367"/>
      <c r="J36" s="367"/>
      <c r="K36" s="7"/>
    </row>
    <row r="37" spans="1:11" ht="15" customHeight="1" x14ac:dyDescent="0.2">
      <c r="A37" s="103"/>
      <c r="B37" s="103"/>
      <c r="C37" s="103"/>
      <c r="D37" s="8"/>
      <c r="F37" s="104"/>
      <c r="G37" s="104"/>
      <c r="H37" s="104"/>
      <c r="I37" s="104"/>
      <c r="J37" s="104"/>
      <c r="K37" s="7"/>
    </row>
    <row r="38" spans="1:11" ht="15" customHeight="1" x14ac:dyDescent="0.2">
      <c r="A38" s="103"/>
      <c r="B38" s="103"/>
      <c r="C38" s="103"/>
      <c r="D38" s="8"/>
      <c r="F38" s="104"/>
      <c r="G38" s="104"/>
      <c r="H38" s="104"/>
      <c r="I38" s="104"/>
      <c r="J38" s="104"/>
      <c r="K38" s="7"/>
    </row>
    <row r="39" spans="1:11" ht="18" customHeight="1" x14ac:dyDescent="0.2">
      <c r="A39" s="5"/>
      <c r="B39" s="6"/>
      <c r="C39" s="6"/>
      <c r="F39" s="5"/>
      <c r="G39" s="6"/>
      <c r="H39" s="6"/>
      <c r="I39" s="6"/>
      <c r="J39" s="6"/>
    </row>
    <row r="40" spans="1:11" x14ac:dyDescent="0.2">
      <c r="A40" s="367" t="s">
        <v>53</v>
      </c>
      <c r="B40" s="367"/>
      <c r="C40" s="367"/>
      <c r="F40" s="367" t="s">
        <v>57</v>
      </c>
      <c r="G40" s="367"/>
      <c r="H40" s="367"/>
      <c r="I40" s="367"/>
      <c r="J40" s="367"/>
    </row>
    <row r="41" spans="1:11" x14ac:dyDescent="0.2">
      <c r="A41" s="27"/>
      <c r="B41" s="27"/>
      <c r="C41" s="27"/>
      <c r="F41" s="27"/>
      <c r="G41" s="27"/>
      <c r="H41" s="27"/>
      <c r="I41" s="27"/>
      <c r="J41" s="27"/>
    </row>
    <row r="42" spans="1:11" x14ac:dyDescent="0.2">
      <c r="A42" s="27"/>
      <c r="B42" s="27"/>
      <c r="C42" s="27"/>
      <c r="F42" s="27"/>
      <c r="G42" s="27"/>
      <c r="H42" s="27"/>
      <c r="I42" s="27"/>
      <c r="J42" s="27"/>
    </row>
    <row r="43" spans="1:11" ht="18" customHeight="1" x14ac:dyDescent="0.2">
      <c r="A43" s="5"/>
      <c r="B43" s="6"/>
      <c r="C43" s="6"/>
      <c r="F43" s="5"/>
      <c r="G43" s="6"/>
      <c r="H43" s="6"/>
      <c r="I43" s="6"/>
      <c r="J43" s="6"/>
    </row>
    <row r="44" spans="1:11" x14ac:dyDescent="0.2">
      <c r="A44" s="367" t="s">
        <v>35</v>
      </c>
      <c r="B44" s="368"/>
      <c r="C44" s="368"/>
      <c r="F44" s="367" t="s">
        <v>54</v>
      </c>
      <c r="G44" s="367"/>
      <c r="H44" s="367"/>
      <c r="I44" s="367"/>
      <c r="J44" s="367"/>
    </row>
    <row r="45" spans="1:11" x14ac:dyDescent="0.2">
      <c r="A45" s="27"/>
      <c r="B45" s="103"/>
      <c r="C45" s="103"/>
      <c r="F45" s="27"/>
      <c r="G45" s="27"/>
      <c r="H45" s="27"/>
      <c r="I45" s="27"/>
      <c r="J45" s="27"/>
    </row>
    <row r="46" spans="1:11" x14ac:dyDescent="0.2">
      <c r="A46" s="27"/>
      <c r="B46" s="103"/>
      <c r="C46" s="103"/>
      <c r="F46" s="27"/>
      <c r="G46" s="27"/>
      <c r="H46" s="27"/>
      <c r="I46" s="27"/>
      <c r="J46" s="27"/>
    </row>
    <row r="47" spans="1:11" ht="18" customHeight="1" x14ac:dyDescent="0.2">
      <c r="A47" s="5"/>
      <c r="B47" s="6"/>
      <c r="C47" s="6"/>
      <c r="F47" s="5"/>
      <c r="G47" s="6"/>
      <c r="H47" s="6"/>
      <c r="I47" s="6"/>
      <c r="J47" s="6"/>
    </row>
    <row r="48" spans="1:11" x14ac:dyDescent="0.2">
      <c r="A48" s="367" t="s">
        <v>55</v>
      </c>
      <c r="B48" s="367"/>
      <c r="C48" s="367"/>
      <c r="F48" s="367" t="s">
        <v>70</v>
      </c>
      <c r="G48" s="367"/>
      <c r="H48" s="367"/>
      <c r="I48" s="367"/>
      <c r="J48" s="367"/>
    </row>
    <row r="57" spans="2:2" x14ac:dyDescent="0.2">
      <c r="B57"/>
    </row>
  </sheetData>
  <mergeCells count="20">
    <mergeCell ref="A27:J27"/>
    <mergeCell ref="A48:C48"/>
    <mergeCell ref="F48:J48"/>
    <mergeCell ref="A36:C36"/>
    <mergeCell ref="F36:J36"/>
    <mergeCell ref="A40:C40"/>
    <mergeCell ref="F40:J40"/>
    <mergeCell ref="A44:C44"/>
    <mergeCell ref="F44:J44"/>
    <mergeCell ref="A28:J34"/>
    <mergeCell ref="C6:J6"/>
    <mergeCell ref="C7:J7"/>
    <mergeCell ref="C8:J8"/>
    <mergeCell ref="D15:G15"/>
    <mergeCell ref="D16:G16"/>
    <mergeCell ref="A20:J20"/>
    <mergeCell ref="A21:J21"/>
    <mergeCell ref="A22:J22"/>
    <mergeCell ref="A23:J23"/>
    <mergeCell ref="A24:J24"/>
  </mergeCells>
  <printOptions horizontalCentered="1"/>
  <pageMargins left="0.5" right="0.5" top="0.5" bottom="1" header="0.5" footer="0.5"/>
  <pageSetup scale="78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F98C7-1F99-45C0-90D6-8722CD4A9904}">
  <sheetPr>
    <pageSetUpPr autoPageBreaks="0" fitToPage="1"/>
  </sheetPr>
  <dimension ref="A1:N25"/>
  <sheetViews>
    <sheetView showGridLines="0" showOutlineSymbols="0" zoomScale="75" zoomScaleNormal="75" workbookViewId="0">
      <selection activeCell="A6" sqref="A6"/>
    </sheetView>
  </sheetViews>
  <sheetFormatPr defaultColWidth="9.6640625" defaultRowHeight="15" x14ac:dyDescent="0.2"/>
  <cols>
    <col min="1" max="1" width="3.109375" style="324" bestFit="1" customWidth="1"/>
    <col min="2" max="2" width="25.5546875" style="324" bestFit="1" customWidth="1"/>
    <col min="3" max="3" width="0.88671875" style="324" customWidth="1"/>
    <col min="4" max="4" width="11.77734375" style="324" customWidth="1"/>
    <col min="5" max="5" width="0.88671875" style="324" customWidth="1"/>
    <col min="6" max="6" width="11.88671875" style="324" customWidth="1"/>
    <col min="7" max="7" width="0.88671875" style="324" customWidth="1"/>
    <col min="8" max="8" width="45.33203125" style="324" customWidth="1"/>
    <col min="9" max="9" width="9.6640625" style="324" customWidth="1"/>
    <col min="10" max="10" width="12.21875" style="324" customWidth="1"/>
    <col min="11" max="16384" width="9.6640625" style="324"/>
  </cols>
  <sheetData>
    <row r="1" spans="1:14" ht="15.75" x14ac:dyDescent="0.25">
      <c r="H1" s="325" t="str">
        <f>IF(GeneralInfo!$B$16="","",GeneralInfo!$B$16)</f>
        <v/>
      </c>
    </row>
    <row r="2" spans="1:14" ht="15.75" x14ac:dyDescent="0.25">
      <c r="H2" s="325" t="s">
        <v>567</v>
      </c>
    </row>
    <row r="3" spans="1:14" ht="15.75" customHeight="1" x14ac:dyDescent="0.25">
      <c r="A3" s="384">
        <f>GeneralInfo!$B$7</f>
        <v>0</v>
      </c>
      <c r="B3" s="384"/>
      <c r="C3" s="384"/>
      <c r="D3" s="384"/>
      <c r="E3" s="384"/>
      <c r="F3" s="384"/>
      <c r="G3" s="384"/>
      <c r="H3" s="384"/>
      <c r="I3" s="326"/>
      <c r="J3" s="326"/>
      <c r="K3" s="326"/>
      <c r="L3" s="326"/>
      <c r="M3" s="326"/>
      <c r="N3" s="326"/>
    </row>
    <row r="4" spans="1:14" ht="15.75" x14ac:dyDescent="0.25">
      <c r="A4" s="385" t="s">
        <v>568</v>
      </c>
      <c r="B4" s="385"/>
      <c r="C4" s="385"/>
      <c r="D4" s="385"/>
      <c r="E4" s="385"/>
      <c r="F4" s="385"/>
      <c r="G4" s="385"/>
      <c r="H4" s="385"/>
    </row>
    <row r="5" spans="1:14" ht="15.75" x14ac:dyDescent="0.25">
      <c r="A5" s="384" t="str">
        <f>"For the Period "&amp;TEXT(GeneralInfo!$B$17,"mm/dd/yyyy")&amp;" to "&amp;TEXT(GeneralInfo!$B$18,"mm/dd/yyyy")</f>
        <v>For the Period 01/00/1900 to 01/00/1900</v>
      </c>
      <c r="B5" s="384"/>
      <c r="C5" s="384"/>
      <c r="D5" s="384"/>
      <c r="E5" s="384"/>
      <c r="F5" s="384"/>
      <c r="G5" s="384"/>
      <c r="H5" s="384"/>
      <c r="I5" s="326"/>
      <c r="J5" s="326"/>
      <c r="K5" s="326"/>
      <c r="L5" s="326"/>
      <c r="M5" s="326"/>
      <c r="N5" s="326"/>
    </row>
    <row r="6" spans="1:14" ht="15.75" x14ac:dyDescent="0.25">
      <c r="A6" s="327"/>
      <c r="C6" s="328"/>
      <c r="D6" s="328"/>
      <c r="E6" s="328"/>
      <c r="F6" s="328"/>
      <c r="G6" s="328"/>
      <c r="H6" s="328"/>
    </row>
    <row r="7" spans="1:14" ht="15.75" x14ac:dyDescent="0.25">
      <c r="B7" s="329">
        <v>1</v>
      </c>
      <c r="D7" s="329">
        <v>2</v>
      </c>
      <c r="E7" s="329"/>
      <c r="F7" s="329">
        <v>3</v>
      </c>
      <c r="G7" s="329"/>
      <c r="H7" s="329">
        <v>4</v>
      </c>
    </row>
    <row r="8" spans="1:14" ht="15.75" x14ac:dyDescent="0.25">
      <c r="D8" s="330" t="s">
        <v>569</v>
      </c>
      <c r="E8" s="330"/>
      <c r="F8" s="330" t="s">
        <v>569</v>
      </c>
      <c r="G8" s="330"/>
      <c r="H8" s="330"/>
      <c r="J8" s="331"/>
    </row>
    <row r="9" spans="1:14" ht="16.5" thickBot="1" x14ac:dyDescent="0.3">
      <c r="B9" s="332" t="s">
        <v>570</v>
      </c>
      <c r="D9" s="333" t="s">
        <v>134</v>
      </c>
      <c r="E9" s="330"/>
      <c r="F9" s="333" t="s">
        <v>571</v>
      </c>
      <c r="G9" s="330"/>
      <c r="H9" s="333" t="s">
        <v>572</v>
      </c>
    </row>
    <row r="10" spans="1:14" ht="30.75" customHeight="1" x14ac:dyDescent="0.2">
      <c r="A10" s="334">
        <v>1</v>
      </c>
      <c r="B10" s="335"/>
      <c r="D10" s="336">
        <v>0</v>
      </c>
      <c r="E10" s="337"/>
      <c r="F10" s="336">
        <v>0</v>
      </c>
      <c r="G10" s="337"/>
      <c r="H10" s="335"/>
    </row>
    <row r="11" spans="1:14" ht="30.75" customHeight="1" x14ac:dyDescent="0.2">
      <c r="A11" s="334">
        <v>2</v>
      </c>
      <c r="B11" s="338"/>
      <c r="D11" s="339">
        <v>0</v>
      </c>
      <c r="E11" s="337"/>
      <c r="F11" s="339">
        <v>0</v>
      </c>
      <c r="G11" s="337"/>
      <c r="H11" s="338"/>
    </row>
    <row r="12" spans="1:14" ht="30.75" customHeight="1" x14ac:dyDescent="0.2">
      <c r="A12" s="334">
        <v>3</v>
      </c>
      <c r="B12" s="338"/>
      <c r="D12" s="339">
        <v>0</v>
      </c>
      <c r="E12" s="337"/>
      <c r="F12" s="339">
        <v>0</v>
      </c>
      <c r="G12" s="337"/>
      <c r="H12" s="338"/>
    </row>
    <row r="13" spans="1:14" ht="30.75" customHeight="1" x14ac:dyDescent="0.2">
      <c r="A13" s="334">
        <v>4</v>
      </c>
      <c r="B13" s="338"/>
      <c r="D13" s="339">
        <v>0</v>
      </c>
      <c r="E13" s="337"/>
      <c r="F13" s="339">
        <v>0</v>
      </c>
      <c r="G13" s="337"/>
      <c r="H13" s="338"/>
    </row>
    <row r="14" spans="1:14" ht="30.75" customHeight="1" x14ac:dyDescent="0.2">
      <c r="A14" s="334">
        <v>5</v>
      </c>
      <c r="B14" s="338"/>
      <c r="D14" s="339">
        <v>0</v>
      </c>
      <c r="E14" s="337"/>
      <c r="F14" s="339">
        <v>0</v>
      </c>
      <c r="G14" s="337"/>
      <c r="H14" s="338"/>
    </row>
    <row r="15" spans="1:14" ht="30.75" customHeight="1" x14ac:dyDescent="0.2">
      <c r="A15" s="334">
        <v>6</v>
      </c>
      <c r="B15" s="338"/>
      <c r="D15" s="339">
        <v>0</v>
      </c>
      <c r="E15" s="337"/>
      <c r="F15" s="339">
        <v>0</v>
      </c>
      <c r="G15" s="337"/>
      <c r="H15" s="338"/>
    </row>
    <row r="16" spans="1:14" ht="30.75" customHeight="1" x14ac:dyDescent="0.2">
      <c r="A16" s="334">
        <v>7</v>
      </c>
      <c r="B16" s="338"/>
      <c r="D16" s="339">
        <v>0</v>
      </c>
      <c r="E16" s="337"/>
      <c r="F16" s="339">
        <v>0</v>
      </c>
      <c r="G16" s="337"/>
      <c r="H16" s="338"/>
    </row>
    <row r="17" spans="1:8" ht="30.75" customHeight="1" x14ac:dyDescent="0.2">
      <c r="A17" s="334">
        <v>8</v>
      </c>
      <c r="B17" s="338"/>
      <c r="D17" s="339">
        <v>0</v>
      </c>
      <c r="E17" s="337"/>
      <c r="F17" s="339">
        <v>0</v>
      </c>
      <c r="G17" s="337"/>
      <c r="H17" s="338"/>
    </row>
    <row r="18" spans="1:8" ht="30.75" customHeight="1" x14ac:dyDescent="0.2">
      <c r="A18" s="334">
        <v>9</v>
      </c>
      <c r="B18" s="338"/>
      <c r="D18" s="339">
        <v>0</v>
      </c>
      <c r="E18" s="337"/>
      <c r="F18" s="339">
        <v>0</v>
      </c>
      <c r="G18" s="337"/>
      <c r="H18" s="338"/>
    </row>
    <row r="19" spans="1:8" ht="30.75" customHeight="1" x14ac:dyDescent="0.2">
      <c r="A19" s="334">
        <v>10</v>
      </c>
      <c r="B19" s="338"/>
      <c r="D19" s="339">
        <v>0</v>
      </c>
      <c r="E19" s="337"/>
      <c r="F19" s="339">
        <v>0</v>
      </c>
      <c r="G19" s="337"/>
      <c r="H19" s="338"/>
    </row>
    <row r="20" spans="1:8" ht="30.75" customHeight="1" x14ac:dyDescent="0.2">
      <c r="A20" s="334">
        <v>11</v>
      </c>
      <c r="B20" s="338"/>
      <c r="D20" s="339">
        <v>0</v>
      </c>
      <c r="E20" s="337"/>
      <c r="F20" s="339">
        <v>0</v>
      </c>
      <c r="G20" s="337"/>
      <c r="H20" s="338"/>
    </row>
    <row r="21" spans="1:8" ht="30.75" customHeight="1" x14ac:dyDescent="0.2">
      <c r="A21" s="334">
        <v>12</v>
      </c>
      <c r="B21" s="338"/>
      <c r="D21" s="339">
        <v>0</v>
      </c>
      <c r="E21" s="337"/>
      <c r="F21" s="339">
        <v>0</v>
      </c>
      <c r="G21" s="337"/>
      <c r="H21" s="338"/>
    </row>
    <row r="22" spans="1:8" ht="30.75" customHeight="1" x14ac:dyDescent="0.2">
      <c r="A22" s="334">
        <v>13</v>
      </c>
      <c r="B22" s="338"/>
      <c r="D22" s="339">
        <v>0</v>
      </c>
      <c r="E22" s="337"/>
      <c r="F22" s="339">
        <v>0</v>
      </c>
      <c r="G22" s="337"/>
      <c r="H22" s="338"/>
    </row>
    <row r="25" spans="1:8" x14ac:dyDescent="0.2">
      <c r="B25" s="324" t="s">
        <v>573</v>
      </c>
    </row>
  </sheetData>
  <mergeCells count="3">
    <mergeCell ref="A3:H3"/>
    <mergeCell ref="A4:H4"/>
    <mergeCell ref="A5:H5"/>
  </mergeCells>
  <printOptions horizontalCentered="1"/>
  <pageMargins left="0.5" right="0.5" top="0.75" bottom="0.75" header="0.5" footer="0.5"/>
  <pageSetup scale="7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F28"/>
  <sheetViews>
    <sheetView zoomScale="75" zoomScaleNormal="75" workbookViewId="0">
      <selection activeCell="D13" sqref="D13"/>
    </sheetView>
  </sheetViews>
  <sheetFormatPr defaultColWidth="7.109375" defaultRowHeight="14.25" x14ac:dyDescent="0.2"/>
  <cols>
    <col min="1" max="1" width="3.77734375" style="289" customWidth="1"/>
    <col min="2" max="2" width="2.33203125" style="289" bestFit="1" customWidth="1"/>
    <col min="3" max="3" width="3.6640625" style="289" bestFit="1" customWidth="1"/>
    <col min="4" max="4" width="37" style="289" bestFit="1" customWidth="1"/>
    <col min="5" max="5" width="14.88671875" style="289" bestFit="1" customWidth="1"/>
    <col min="6" max="6" width="11.109375" style="289" bestFit="1" customWidth="1"/>
    <col min="7" max="16384" width="7.109375" style="289"/>
  </cols>
  <sheetData>
    <row r="1" spans="1:6" ht="15" x14ac:dyDescent="0.25">
      <c r="A1" s="370" t="s">
        <v>325</v>
      </c>
      <c r="B1" s="370"/>
      <c r="C1" s="370"/>
      <c r="D1" s="370"/>
      <c r="E1" s="370"/>
      <c r="F1" s="370"/>
    </row>
    <row r="2" spans="1:6" ht="15" x14ac:dyDescent="0.25">
      <c r="A2" s="370" t="s">
        <v>476</v>
      </c>
      <c r="B2" s="370"/>
      <c r="C2" s="370"/>
      <c r="D2" s="370"/>
      <c r="E2" s="370"/>
      <c r="F2" s="370"/>
    </row>
    <row r="3" spans="1:6" ht="15" x14ac:dyDescent="0.25">
      <c r="A3" s="370" t="s">
        <v>477</v>
      </c>
      <c r="B3" s="370"/>
      <c r="C3" s="370"/>
      <c r="D3" s="370"/>
      <c r="E3" s="370"/>
      <c r="F3" s="370"/>
    </row>
    <row r="4" spans="1:6" x14ac:dyDescent="0.2">
      <c r="F4" s="290"/>
    </row>
    <row r="5" spans="1:6" x14ac:dyDescent="0.2">
      <c r="A5" s="289" t="s">
        <v>478</v>
      </c>
      <c r="F5" s="290"/>
    </row>
    <row r="6" spans="1:6" x14ac:dyDescent="0.2">
      <c r="A6" s="289" t="s">
        <v>479</v>
      </c>
      <c r="F6" s="290"/>
    </row>
    <row r="7" spans="1:6" x14ac:dyDescent="0.2">
      <c r="A7" s="289" t="s">
        <v>480</v>
      </c>
      <c r="F7" s="290"/>
    </row>
    <row r="8" spans="1:6" x14ac:dyDescent="0.2">
      <c r="A8" s="289" t="s">
        <v>481</v>
      </c>
      <c r="F8" s="290"/>
    </row>
    <row r="9" spans="1:6" x14ac:dyDescent="0.2">
      <c r="A9" s="289" t="s">
        <v>482</v>
      </c>
      <c r="F9" s="290"/>
    </row>
    <row r="10" spans="1:6" x14ac:dyDescent="0.2">
      <c r="F10" s="290"/>
    </row>
    <row r="11" spans="1:6" x14ac:dyDescent="0.2">
      <c r="F11" s="291"/>
    </row>
    <row r="12" spans="1:6" x14ac:dyDescent="0.2">
      <c r="A12" s="289">
        <v>3</v>
      </c>
      <c r="B12" s="289" t="s">
        <v>488</v>
      </c>
      <c r="C12" s="289">
        <v>10</v>
      </c>
      <c r="D12" s="289" t="s">
        <v>489</v>
      </c>
      <c r="E12" s="289" t="s">
        <v>0</v>
      </c>
      <c r="F12" s="292">
        <v>23621</v>
      </c>
    </row>
    <row r="13" spans="1:6" x14ac:dyDescent="0.2">
      <c r="C13" s="289">
        <v>3</v>
      </c>
      <c r="D13" s="289" t="s">
        <v>483</v>
      </c>
      <c r="E13" s="289" t="s">
        <v>490</v>
      </c>
      <c r="F13" s="292">
        <v>1144</v>
      </c>
    </row>
    <row r="14" spans="1:6" x14ac:dyDescent="0.2">
      <c r="F14" s="292"/>
    </row>
    <row r="15" spans="1:6" x14ac:dyDescent="0.2">
      <c r="A15" s="289">
        <v>11</v>
      </c>
      <c r="B15" s="289" t="s">
        <v>488</v>
      </c>
      <c r="C15" s="289">
        <v>30</v>
      </c>
      <c r="D15" s="289" t="s">
        <v>489</v>
      </c>
      <c r="E15" s="289" t="s">
        <v>0</v>
      </c>
      <c r="F15" s="292">
        <v>31645</v>
      </c>
    </row>
    <row r="16" spans="1:6" x14ac:dyDescent="0.2">
      <c r="C16" s="289">
        <v>10</v>
      </c>
      <c r="D16" s="289" t="s">
        <v>484</v>
      </c>
      <c r="E16" s="289" t="s">
        <v>490</v>
      </c>
      <c r="F16" s="292">
        <v>597</v>
      </c>
    </row>
    <row r="17" spans="1:6" x14ac:dyDescent="0.2">
      <c r="F17" s="292"/>
    </row>
    <row r="18" spans="1:6" x14ac:dyDescent="0.2">
      <c r="A18" s="289">
        <v>31</v>
      </c>
      <c r="B18" s="289" t="s">
        <v>488</v>
      </c>
      <c r="C18" s="289">
        <v>50</v>
      </c>
      <c r="D18" s="289" t="s">
        <v>489</v>
      </c>
      <c r="E18" s="289" t="s">
        <v>0</v>
      </c>
      <c r="F18" s="292">
        <v>43663</v>
      </c>
    </row>
    <row r="19" spans="1:6" x14ac:dyDescent="0.2">
      <c r="C19" s="289">
        <v>30</v>
      </c>
      <c r="D19" s="289" t="s">
        <v>485</v>
      </c>
      <c r="E19" s="289" t="s">
        <v>490</v>
      </c>
      <c r="F19" s="292">
        <v>304</v>
      </c>
    </row>
    <row r="20" spans="1:6" x14ac:dyDescent="0.2">
      <c r="F20" s="292"/>
    </row>
    <row r="21" spans="1:6" x14ac:dyDescent="0.2">
      <c r="A21" s="289">
        <v>51</v>
      </c>
      <c r="B21" s="289" t="s">
        <v>488</v>
      </c>
      <c r="C21" s="289">
        <v>100</v>
      </c>
      <c r="D21" s="289" t="s">
        <v>489</v>
      </c>
      <c r="E21" s="289" t="s">
        <v>0</v>
      </c>
      <c r="F21" s="292">
        <v>49744</v>
      </c>
    </row>
    <row r="22" spans="1:6" x14ac:dyDescent="0.2">
      <c r="C22" s="289">
        <v>50</v>
      </c>
      <c r="D22" s="289" t="s">
        <v>486</v>
      </c>
      <c r="E22" s="289" t="s">
        <v>490</v>
      </c>
      <c r="F22" s="292">
        <v>160</v>
      </c>
    </row>
    <row r="23" spans="1:6" x14ac:dyDescent="0.2">
      <c r="F23" s="292"/>
    </row>
    <row r="24" spans="1:6" x14ac:dyDescent="0.2">
      <c r="A24" s="289">
        <v>101</v>
      </c>
      <c r="B24" s="289" t="s">
        <v>488</v>
      </c>
      <c r="D24" s="289" t="s">
        <v>489</v>
      </c>
      <c r="E24" s="289" t="s">
        <v>0</v>
      </c>
      <c r="F24" s="292">
        <v>57806</v>
      </c>
    </row>
    <row r="25" spans="1:6" x14ac:dyDescent="0.2">
      <c r="C25" s="289">
        <v>100</v>
      </c>
      <c r="D25" s="289" t="s">
        <v>487</v>
      </c>
      <c r="E25" s="289" t="s">
        <v>490</v>
      </c>
      <c r="F25" s="292">
        <v>91</v>
      </c>
    </row>
    <row r="27" spans="1:6" x14ac:dyDescent="0.2">
      <c r="A27" s="293"/>
      <c r="B27" s="293"/>
      <c r="C27" s="293"/>
    </row>
    <row r="28" spans="1:6" x14ac:dyDescent="0.2">
      <c r="A28" s="293"/>
      <c r="B28" s="293"/>
      <c r="C28" s="293"/>
      <c r="D28" s="293"/>
      <c r="E28" s="293"/>
    </row>
  </sheetData>
  <mergeCells count="3">
    <mergeCell ref="A1:F1"/>
    <mergeCell ref="A2:F2"/>
    <mergeCell ref="A3:F3"/>
  </mergeCells>
  <printOptions horizontalCentered="1"/>
  <pageMargins left="0.5" right="0.5" top="1" bottom="1" header="0.5" footer="0.5"/>
  <pageSetup orientation="portrait" r:id="rId1"/>
  <headerFooter alignWithMargins="0">
    <oddFooter>&amp;L&amp;F&amp;CDHHS Division of Audit&amp;R&amp;D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3:D9"/>
  <sheetViews>
    <sheetView workbookViewId="0">
      <selection activeCell="C10" sqref="C10"/>
    </sheetView>
  </sheetViews>
  <sheetFormatPr defaultRowHeight="15" x14ac:dyDescent="0.2"/>
  <cols>
    <col min="2" max="2" width="13.5546875" bestFit="1" customWidth="1"/>
  </cols>
  <sheetData>
    <row r="3" spans="2:4" x14ac:dyDescent="0.2">
      <c r="B3" s="19" t="s">
        <v>206</v>
      </c>
      <c r="C3" s="19" t="s">
        <v>207</v>
      </c>
      <c r="D3" s="19" t="s">
        <v>66</v>
      </c>
    </row>
    <row r="4" spans="2:4" x14ac:dyDescent="0.2">
      <c r="B4">
        <f>IFERROR(GeneralInfo!B29-GeneralInfo!A29+1,0)</f>
        <v>0</v>
      </c>
      <c r="C4">
        <f>IFERROR(B4/$B$9,0)</f>
        <v>0</v>
      </c>
      <c r="D4" s="106">
        <f>GeneralInfo!C29</f>
        <v>0</v>
      </c>
    </row>
    <row r="5" spans="2:4" x14ac:dyDescent="0.2">
      <c r="B5" s="74">
        <f>IFERROR(GeneralInfo!B30-GeneralInfo!A30+1,0)</f>
        <v>0</v>
      </c>
      <c r="C5" s="74">
        <f t="shared" ref="C5:C8" si="0">IFERROR(B5/$B$9,0)</f>
        <v>0</v>
      </c>
      <c r="D5" s="106">
        <f>GeneralInfo!C30</f>
        <v>0</v>
      </c>
    </row>
    <row r="6" spans="2:4" x14ac:dyDescent="0.2">
      <c r="B6" s="74">
        <f>IFERROR(GeneralInfo!B31-GeneralInfo!A31+1,0)</f>
        <v>0</v>
      </c>
      <c r="C6" s="74">
        <f t="shared" si="0"/>
        <v>0</v>
      </c>
      <c r="D6" s="106">
        <f>GeneralInfo!C31</f>
        <v>0</v>
      </c>
    </row>
    <row r="7" spans="2:4" x14ac:dyDescent="0.2">
      <c r="B7" s="74">
        <f>IFERROR(GeneralInfo!B32-GeneralInfo!A32+1,0)</f>
        <v>0</v>
      </c>
      <c r="C7" s="74">
        <f t="shared" si="0"/>
        <v>0</v>
      </c>
      <c r="D7" s="106">
        <f>GeneralInfo!C32</f>
        <v>0</v>
      </c>
    </row>
    <row r="8" spans="2:4" x14ac:dyDescent="0.2">
      <c r="B8" s="74">
        <f>IFERROR(GeneralInfo!B33-GeneralInfo!A33+1,0)</f>
        <v>0</v>
      </c>
      <c r="C8" s="74">
        <f t="shared" si="0"/>
        <v>0</v>
      </c>
      <c r="D8" s="106">
        <f>GeneralInfo!C33</f>
        <v>0</v>
      </c>
    </row>
    <row r="9" spans="2:4" x14ac:dyDescent="0.2">
      <c r="B9">
        <f>SUM(B4:B8)</f>
        <v>0</v>
      </c>
      <c r="C9" s="74">
        <f>SUM(C4:C8)</f>
        <v>0</v>
      </c>
      <c r="D9" s="107">
        <f>ROUND(($C$4*D4)+($C$5*D5)+($C$6*D6)+($C$7*D7)+($C$8*D8),2)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E5"/>
  <sheetViews>
    <sheetView showGridLines="0" workbookViewId="0">
      <selection sqref="A1:C1"/>
    </sheetView>
  </sheetViews>
  <sheetFormatPr defaultRowHeight="15" x14ac:dyDescent="0.2"/>
  <cols>
    <col min="1" max="1" width="11.33203125" customWidth="1"/>
    <col min="2" max="2" width="10.44140625" bestFit="1" customWidth="1"/>
    <col min="3" max="3" width="61.77734375" customWidth="1"/>
  </cols>
  <sheetData>
    <row r="1" spans="1:5" ht="15.75" x14ac:dyDescent="0.25">
      <c r="A1" s="373">
        <f>GeneralInfo!$B$7</f>
        <v>0</v>
      </c>
      <c r="B1" s="373"/>
      <c r="C1" s="373"/>
      <c r="D1" s="72"/>
      <c r="E1" s="72"/>
    </row>
    <row r="2" spans="1:5" ht="15.75" x14ac:dyDescent="0.25">
      <c r="A2" s="373" t="str">
        <f>"FOR THE PERIOD "&amp;TEXT(GeneralInfo!$B$17,"MM/DD/YYYY")&amp;" TO "&amp;TEXT(GeneralInfo!$B$18,"MM/DD/YYYY")</f>
        <v>FOR THE PERIOD 01/00/1900 TO 01/00/1900</v>
      </c>
      <c r="B2" s="373"/>
      <c r="C2" s="373"/>
    </row>
    <row r="4" spans="1:5" x14ac:dyDescent="0.2">
      <c r="A4" s="371" t="s">
        <v>249</v>
      </c>
      <c r="B4" s="372"/>
      <c r="C4" s="372"/>
    </row>
    <row r="5" spans="1:5" x14ac:dyDescent="0.2">
      <c r="A5" s="111" t="s">
        <v>491</v>
      </c>
      <c r="B5" s="111" t="s">
        <v>116</v>
      </c>
      <c r="C5" s="112" t="str">
        <f>IF('sch f'!E57='sch e'!F131,"","Schedule F doesn't match Schedule E Total Adjustments")</f>
        <v>Schedule F doesn't match Schedule E Total Adjustments</v>
      </c>
    </row>
  </sheetData>
  <mergeCells count="3">
    <mergeCell ref="A4:C4"/>
    <mergeCell ref="A1:C1"/>
    <mergeCell ref="A2:C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I23"/>
  <sheetViews>
    <sheetView showGridLines="0" zoomScale="75" zoomScaleNormal="75" workbookViewId="0"/>
  </sheetViews>
  <sheetFormatPr defaultColWidth="9.6640625" defaultRowHeight="15" x14ac:dyDescent="0.2"/>
  <cols>
    <col min="1" max="1" width="3.109375" style="31" bestFit="1" customWidth="1"/>
    <col min="2" max="2" width="63.6640625" style="28" bestFit="1" customWidth="1"/>
    <col min="3" max="3" width="13.6640625" style="28" customWidth="1"/>
    <col min="4" max="4" width="1.6640625" style="28" customWidth="1"/>
    <col min="5" max="5" width="13.6640625" style="28" customWidth="1"/>
    <col min="6" max="7" width="9.6640625" style="28"/>
    <col min="8" max="9" width="10.21875" style="28" bestFit="1" customWidth="1"/>
    <col min="10" max="16384" width="9.6640625" style="28"/>
  </cols>
  <sheetData>
    <row r="1" spans="1:9" ht="15.75" x14ac:dyDescent="0.25">
      <c r="E1" s="105" t="str">
        <f>IF(GeneralInfo!$B$16="","",GeneralInfo!$B$16)</f>
        <v/>
      </c>
    </row>
    <row r="2" spans="1:9" ht="15.75" x14ac:dyDescent="0.25">
      <c r="E2" s="230" t="s">
        <v>453</v>
      </c>
    </row>
    <row r="3" spans="1:9" ht="15.75" customHeight="1" x14ac:dyDescent="0.25">
      <c r="A3" s="374">
        <f>GeneralInfo!$B$7</f>
        <v>0</v>
      </c>
      <c r="B3" s="374"/>
      <c r="C3" s="374"/>
      <c r="D3" s="374"/>
      <c r="E3" s="374"/>
    </row>
    <row r="4" spans="1:9" ht="15.75" x14ac:dyDescent="0.25">
      <c r="A4" s="375" t="s">
        <v>493</v>
      </c>
      <c r="B4" s="375"/>
      <c r="C4" s="375"/>
      <c r="D4" s="375"/>
      <c r="E4" s="375"/>
    </row>
    <row r="5" spans="1:9" ht="15.75" x14ac:dyDescent="0.25">
      <c r="A5" s="374" t="str">
        <f>"FOR THE PERIOD "&amp;TEXT(GeneralInfo!$B$17,"MM/DD/YYYY")&amp;" TO "&amp;TEXT(GeneralInfo!$B$18,"MM/DD/YYYY")</f>
        <v>FOR THE PERIOD 01/00/1900 TO 01/00/1900</v>
      </c>
      <c r="B5" s="374"/>
      <c r="C5" s="374"/>
      <c r="D5" s="374"/>
      <c r="E5" s="374"/>
    </row>
    <row r="7" spans="1:9" ht="15.75" x14ac:dyDescent="0.25">
      <c r="C7" s="231" t="s">
        <v>252</v>
      </c>
      <c r="D7" s="30"/>
      <c r="E7" s="231" t="s">
        <v>253</v>
      </c>
    </row>
    <row r="8" spans="1:9" ht="15.75" x14ac:dyDescent="0.25">
      <c r="B8" s="60"/>
      <c r="C8" s="61" t="s">
        <v>91</v>
      </c>
      <c r="D8" s="62"/>
      <c r="E8" s="61" t="s">
        <v>158</v>
      </c>
      <c r="F8" s="29"/>
      <c r="H8" s="154"/>
      <c r="I8" s="154"/>
    </row>
    <row r="9" spans="1:9" ht="16.5" thickBot="1" x14ac:dyDescent="0.3">
      <c r="B9" s="60"/>
      <c r="C9" s="63" t="s">
        <v>93</v>
      </c>
      <c r="D9" s="62"/>
      <c r="E9" s="63" t="s">
        <v>97</v>
      </c>
      <c r="F9" s="29"/>
      <c r="H9" s="154"/>
    </row>
    <row r="10" spans="1:9" ht="29.25" customHeight="1" x14ac:dyDescent="0.2">
      <c r="A10" s="31" t="s">
        <v>252</v>
      </c>
      <c r="B10" s="60" t="s">
        <v>525</v>
      </c>
      <c r="C10" s="150">
        <f>'sch b'!K47</f>
        <v>0</v>
      </c>
      <c r="D10" s="60"/>
      <c r="E10" s="155">
        <f>IFERROR(ROUND(C10/MAX(C16:C17),2),0)</f>
        <v>0</v>
      </c>
    </row>
    <row r="11" spans="1:9" ht="29.25" customHeight="1" x14ac:dyDescent="0.2">
      <c r="A11" s="31" t="s">
        <v>253</v>
      </c>
      <c r="B11" s="60" t="s">
        <v>459</v>
      </c>
      <c r="C11" s="150">
        <f>'sch e'!G111</f>
        <v>0</v>
      </c>
      <c r="D11" s="60"/>
      <c r="E11" s="155">
        <f>IFERROR(ROUND(C11/MAX(C16:C17),2),0)</f>
        <v>0</v>
      </c>
    </row>
    <row r="12" spans="1:9" ht="29.25" customHeight="1" x14ac:dyDescent="0.2">
      <c r="A12" s="31" t="s">
        <v>254</v>
      </c>
      <c r="B12" s="60" t="s">
        <v>465</v>
      </c>
      <c r="C12" s="150">
        <f>IF(GeneralInfo!$D$68="Yes",'sch c'!H20,'sch c'!H15)</f>
        <v>23621</v>
      </c>
      <c r="D12" s="60"/>
      <c r="E12" s="155">
        <f>IFERROR(ROUND(C12/MAX(C16:C17),2),0)</f>
        <v>0</v>
      </c>
    </row>
    <row r="13" spans="1:9" ht="29.25" customHeight="1" x14ac:dyDescent="0.2">
      <c r="A13" s="31" t="s">
        <v>235</v>
      </c>
      <c r="B13" s="60" t="s">
        <v>174</v>
      </c>
      <c r="C13" s="150">
        <f>SUM(C10:C12)</f>
        <v>23621</v>
      </c>
      <c r="D13" s="60"/>
      <c r="E13" s="155">
        <f>SUM(E10:E12)</f>
        <v>0</v>
      </c>
    </row>
    <row r="14" spans="1:9" ht="29.25" customHeight="1" x14ac:dyDescent="0.2">
      <c r="A14" s="31" t="s">
        <v>236</v>
      </c>
      <c r="B14" s="28" t="s">
        <v>170</v>
      </c>
    </row>
    <row r="15" spans="1:9" ht="21" customHeight="1" x14ac:dyDescent="0.2">
      <c r="B15" s="60" t="s">
        <v>457</v>
      </c>
      <c r="C15" s="151">
        <f>BedProration!D9*(_xlfn.DAYS(GeneralInfo!B18,GeneralInfo!B17)+1)</f>
        <v>0</v>
      </c>
    </row>
    <row r="16" spans="1:9" ht="21" customHeight="1" x14ac:dyDescent="0.2">
      <c r="B16" s="60" t="s">
        <v>458</v>
      </c>
      <c r="C16" s="152">
        <f>IF(BedProration!D9&lt;7,ROUND('sch a'!C15*0.8,0),ROUND('sch a'!C15*0.9,0))</f>
        <v>0</v>
      </c>
    </row>
    <row r="17" spans="1:3" ht="21" customHeight="1" x14ac:dyDescent="0.2">
      <c r="B17" s="60" t="s">
        <v>467</v>
      </c>
      <c r="C17" s="153">
        <f>'sch L-R&amp;B'!T23</f>
        <v>0</v>
      </c>
    </row>
    <row r="18" spans="1:3" ht="31.5" customHeight="1" x14ac:dyDescent="0.2">
      <c r="A18" s="31" t="s">
        <v>237</v>
      </c>
      <c r="B18" s="60" t="s">
        <v>169</v>
      </c>
      <c r="C18" s="155">
        <f>E13</f>
        <v>0</v>
      </c>
    </row>
    <row r="19" spans="1:3" ht="29.25" customHeight="1" x14ac:dyDescent="0.2">
      <c r="A19" s="31" t="s">
        <v>238</v>
      </c>
      <c r="B19" s="60" t="s">
        <v>468</v>
      </c>
      <c r="C19" s="151">
        <f>'sch L-R&amp;B'!F23+'sch L-R&amp;B'!L23</f>
        <v>0</v>
      </c>
    </row>
    <row r="20" spans="1:3" ht="29.25" customHeight="1" x14ac:dyDescent="0.2">
      <c r="A20" s="31" t="s">
        <v>239</v>
      </c>
      <c r="B20" s="60" t="s">
        <v>164</v>
      </c>
      <c r="C20" s="156">
        <f>ROUND(C18*C19,2)</f>
        <v>0</v>
      </c>
    </row>
    <row r="21" spans="1:3" ht="29.25" customHeight="1" x14ac:dyDescent="0.2">
      <c r="A21" s="31" t="s">
        <v>240</v>
      </c>
      <c r="B21" s="60" t="s">
        <v>469</v>
      </c>
      <c r="C21" s="156">
        <f>'sch L-R&amp;B'!J23+'sch L-R&amp;B'!P23</f>
        <v>0</v>
      </c>
    </row>
    <row r="22" spans="1:3" ht="29.25" customHeight="1" x14ac:dyDescent="0.2">
      <c r="A22" s="31" t="s">
        <v>241</v>
      </c>
      <c r="B22" t="s">
        <v>165</v>
      </c>
      <c r="C22" s="155">
        <f>C20-C21</f>
        <v>0</v>
      </c>
    </row>
    <row r="23" spans="1:3" ht="18.75" customHeight="1" x14ac:dyDescent="0.2">
      <c r="B23" s="60"/>
      <c r="C23" s="29"/>
    </row>
  </sheetData>
  <mergeCells count="3">
    <mergeCell ref="A3:E3"/>
    <mergeCell ref="A5:E5"/>
    <mergeCell ref="A4:E4"/>
  </mergeCells>
  <phoneticPr fontId="0" type="noConversion"/>
  <printOptions horizontalCentered="1"/>
  <pageMargins left="0.5" right="0.5" top="0.75" bottom="0.75" header="0.5" footer="0.5"/>
  <pageSetup scale="8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C18"/>
  <sheetViews>
    <sheetView showGridLines="0" zoomScale="75" zoomScaleNormal="75" workbookViewId="0">
      <selection activeCell="C13" sqref="C13"/>
    </sheetView>
  </sheetViews>
  <sheetFormatPr defaultColWidth="9.6640625" defaultRowHeight="15" x14ac:dyDescent="0.2"/>
  <cols>
    <col min="1" max="1" width="3.109375" style="31" bestFit="1" customWidth="1"/>
    <col min="2" max="2" width="74.6640625" style="28" customWidth="1"/>
    <col min="3" max="3" width="13.88671875" style="28" bestFit="1" customWidth="1"/>
    <col min="4" max="4" width="9.77734375" style="28" customWidth="1"/>
    <col min="5" max="16384" width="9.6640625" style="28"/>
  </cols>
  <sheetData>
    <row r="1" spans="1:3" ht="15.75" x14ac:dyDescent="0.25">
      <c r="C1" s="105" t="str">
        <f>IF(GeneralInfo!$B$16="","",GeneralInfo!$B$16)</f>
        <v/>
      </c>
    </row>
    <row r="2" spans="1:3" ht="15.75" x14ac:dyDescent="0.25">
      <c r="C2" s="230" t="s">
        <v>466</v>
      </c>
    </row>
    <row r="3" spans="1:3" ht="15.75" customHeight="1" x14ac:dyDescent="0.25">
      <c r="A3" s="374">
        <f>GeneralInfo!$B$7</f>
        <v>0</v>
      </c>
      <c r="B3" s="374"/>
      <c r="C3" s="374"/>
    </row>
    <row r="4" spans="1:3" ht="15.75" x14ac:dyDescent="0.25">
      <c r="A4" s="375" t="s">
        <v>494</v>
      </c>
      <c r="B4" s="375"/>
      <c r="C4" s="375"/>
    </row>
    <row r="5" spans="1:3" ht="15.75" x14ac:dyDescent="0.25">
      <c r="A5" s="374" t="str">
        <f>"FOR THE PERIOD "&amp;TEXT(GeneralInfo!$B$17,"MM/DD/YYYY")&amp;" TO "&amp;TEXT(GeneralInfo!$B$18,"MM/DD/YYYY")</f>
        <v>FOR THE PERIOD 01/00/1900 TO 01/00/1900</v>
      </c>
      <c r="B5" s="374"/>
      <c r="C5" s="374"/>
    </row>
    <row r="7" spans="1:3" ht="15.75" x14ac:dyDescent="0.25">
      <c r="C7" s="64"/>
    </row>
    <row r="8" spans="1:3" ht="15.75" x14ac:dyDescent="0.25">
      <c r="B8" s="60"/>
      <c r="C8" s="61" t="s">
        <v>91</v>
      </c>
    </row>
    <row r="9" spans="1:3" ht="16.5" thickBot="1" x14ac:dyDescent="0.3">
      <c r="B9" s="60"/>
      <c r="C9" s="65" t="s">
        <v>93</v>
      </c>
    </row>
    <row r="10" spans="1:3" ht="28.5" customHeight="1" x14ac:dyDescent="0.2">
      <c r="A10" s="31" t="s">
        <v>252</v>
      </c>
      <c r="B10" s="60" t="s">
        <v>519</v>
      </c>
      <c r="C10" s="157">
        <f>'sch b'!K20</f>
        <v>0</v>
      </c>
    </row>
    <row r="11" spans="1:3" ht="28.5" customHeight="1" x14ac:dyDescent="0.2">
      <c r="A11" s="31" t="s">
        <v>253</v>
      </c>
      <c r="B11" s="60" t="s">
        <v>520</v>
      </c>
      <c r="C11" s="294">
        <f>'sch b'!K28</f>
        <v>0</v>
      </c>
    </row>
    <row r="12" spans="1:3" ht="28.5" customHeight="1" x14ac:dyDescent="0.2">
      <c r="A12" s="31" t="s">
        <v>254</v>
      </c>
      <c r="B12" s="60" t="s">
        <v>521</v>
      </c>
      <c r="C12" s="303">
        <f>C10+C11</f>
        <v>0</v>
      </c>
    </row>
    <row r="13" spans="1:3" ht="28.5" customHeight="1" x14ac:dyDescent="0.2">
      <c r="A13" s="31" t="s">
        <v>235</v>
      </c>
      <c r="B13" s="60" t="s">
        <v>562</v>
      </c>
      <c r="C13" s="153">
        <f>'sch L-PNMI'!N25</f>
        <v>0</v>
      </c>
    </row>
    <row r="14" spans="1:3" ht="28.5" customHeight="1" x14ac:dyDescent="0.2">
      <c r="A14" s="31" t="s">
        <v>236</v>
      </c>
      <c r="B14" s="60" t="s">
        <v>522</v>
      </c>
      <c r="C14" s="158">
        <f>IFERROR(ROUND(C12/C13,2),0)</f>
        <v>0</v>
      </c>
    </row>
    <row r="15" spans="1:3" ht="28.5" customHeight="1" x14ac:dyDescent="0.2">
      <c r="A15" s="31" t="s">
        <v>237</v>
      </c>
      <c r="B15" s="60" t="s">
        <v>561</v>
      </c>
      <c r="C15" s="151">
        <f>'sch L-PNMI'!F25</f>
        <v>0</v>
      </c>
    </row>
    <row r="16" spans="1:3" ht="29.25" customHeight="1" x14ac:dyDescent="0.2">
      <c r="A16" s="31" t="s">
        <v>238</v>
      </c>
      <c r="B16" s="60" t="s">
        <v>523</v>
      </c>
      <c r="C16" s="156">
        <f>ROUND(C14*C15,2)</f>
        <v>0</v>
      </c>
    </row>
    <row r="17" spans="1:3" ht="29.25" customHeight="1" x14ac:dyDescent="0.2">
      <c r="A17" s="31" t="s">
        <v>239</v>
      </c>
      <c r="B17" s="60" t="s">
        <v>560</v>
      </c>
      <c r="C17" s="156">
        <f>'sch L-PNMI'!J25+'sch L-PCS'!J24</f>
        <v>0</v>
      </c>
    </row>
    <row r="18" spans="1:3" ht="29.25" customHeight="1" x14ac:dyDescent="0.2">
      <c r="A18" s="31" t="s">
        <v>240</v>
      </c>
      <c r="B18" s="60" t="s">
        <v>524</v>
      </c>
      <c r="C18" s="155">
        <f>C16-C17</f>
        <v>0</v>
      </c>
    </row>
  </sheetData>
  <mergeCells count="3">
    <mergeCell ref="A4:C4"/>
    <mergeCell ref="A3:C3"/>
    <mergeCell ref="A5:C5"/>
  </mergeCells>
  <phoneticPr fontId="10" type="noConversion"/>
  <printOptions horizontalCentered="1"/>
  <pageMargins left="0.5" right="0.5" top="1" bottom="0.75" header="0.5" footer="0.5"/>
  <pageSetup scale="8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pageSetUpPr fitToPage="1"/>
  </sheetPr>
  <dimension ref="A1:N50"/>
  <sheetViews>
    <sheetView showGridLines="0" topLeftCell="A28" zoomScale="70" zoomScaleNormal="70" workbookViewId="0">
      <selection activeCell="K45" sqref="K45"/>
    </sheetView>
  </sheetViews>
  <sheetFormatPr defaultColWidth="5.77734375" defaultRowHeight="15" x14ac:dyDescent="0.2"/>
  <cols>
    <col min="1" max="1" width="3" style="258" customWidth="1"/>
    <col min="2" max="2" width="4.21875" style="226" customWidth="1"/>
    <col min="3" max="3" width="14.88671875" style="232" customWidth="1"/>
    <col min="4" max="4" width="3" style="232" customWidth="1"/>
    <col min="5" max="5" width="13" style="232" customWidth="1"/>
    <col min="6" max="6" width="3" style="232" customWidth="1"/>
    <col min="7" max="7" width="14.6640625" style="232" customWidth="1"/>
    <col min="8" max="8" width="3" style="232" customWidth="1"/>
    <col min="9" max="9" width="17.109375" style="232" customWidth="1"/>
    <col min="10" max="10" width="1.88671875" style="232" customWidth="1"/>
    <col min="11" max="11" width="12.21875" style="232" customWidth="1"/>
    <col min="12" max="12" width="10.77734375" style="232" customWidth="1"/>
    <col min="13" max="13" width="8.33203125" style="232" customWidth="1"/>
    <col min="14" max="16384" width="5.77734375" style="232"/>
  </cols>
  <sheetData>
    <row r="1" spans="1:14" ht="15.75" x14ac:dyDescent="0.25">
      <c r="K1" s="105" t="str">
        <f>IF(GeneralInfo!$B$16="","",GeneralInfo!$B$16)</f>
        <v/>
      </c>
    </row>
    <row r="2" spans="1:14" ht="15.75" x14ac:dyDescent="0.25">
      <c r="K2" s="233" t="s">
        <v>454</v>
      </c>
    </row>
    <row r="3" spans="1:14" ht="15.75" customHeight="1" x14ac:dyDescent="0.25">
      <c r="A3" s="376">
        <f>GeneralInfo!$B$7</f>
        <v>0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14" ht="15.75" x14ac:dyDescent="0.25">
      <c r="A4" s="377" t="s">
        <v>455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234"/>
      <c r="M4" s="234"/>
      <c r="N4" s="235"/>
    </row>
    <row r="5" spans="1:14" ht="15.75" x14ac:dyDescent="0.25">
      <c r="A5" s="377" t="s">
        <v>495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234"/>
      <c r="M5" s="234"/>
      <c r="N5" s="235"/>
    </row>
    <row r="6" spans="1:14" ht="15.75" x14ac:dyDescent="0.25">
      <c r="A6" s="376" t="str">
        <f>"FOR THE PERIOD "&amp;TEXT(GeneralInfo!$B$17,"MM/DD/YYYY")&amp;" TO "&amp;TEXT(GeneralInfo!$B$18,"MM/DD/YYYY")</f>
        <v>FOR THE PERIOD 01/00/1900 TO 01/00/1900</v>
      </c>
      <c r="B6" s="376"/>
      <c r="C6" s="376"/>
      <c r="D6" s="376"/>
      <c r="E6" s="376"/>
      <c r="F6" s="376"/>
      <c r="G6" s="376"/>
      <c r="H6" s="376"/>
      <c r="I6" s="376"/>
      <c r="J6" s="376"/>
      <c r="K6" s="376"/>
    </row>
    <row r="7" spans="1:14" ht="16.5" thickBot="1" x14ac:dyDescent="0.3">
      <c r="I7" s="236" t="s">
        <v>71</v>
      </c>
      <c r="J7" s="226"/>
      <c r="K7" s="236" t="s">
        <v>61</v>
      </c>
    </row>
    <row r="8" spans="1:14" ht="27" customHeight="1" x14ac:dyDescent="0.25">
      <c r="A8" s="258" t="s">
        <v>252</v>
      </c>
      <c r="B8" s="240" t="s">
        <v>515</v>
      </c>
      <c r="C8" s="240"/>
      <c r="D8" s="240"/>
      <c r="E8" s="240"/>
      <c r="F8" s="240"/>
      <c r="G8" s="240"/>
      <c r="H8" s="240"/>
      <c r="I8" s="295"/>
      <c r="K8" s="239">
        <f>'sch e'!G22</f>
        <v>0</v>
      </c>
      <c r="L8" s="243"/>
      <c r="M8" s="296"/>
      <c r="N8" s="237"/>
    </row>
    <row r="9" spans="1:14" ht="27" customHeight="1" x14ac:dyDescent="0.25">
      <c r="A9" s="258" t="s">
        <v>253</v>
      </c>
      <c r="B9" s="240" t="s">
        <v>496</v>
      </c>
      <c r="C9" s="240"/>
      <c r="D9" s="240"/>
      <c r="E9" s="240"/>
      <c r="F9" s="240"/>
      <c r="G9" s="297">
        <v>0.35</v>
      </c>
      <c r="H9" s="240"/>
      <c r="I9" s="295"/>
      <c r="K9" s="239">
        <f>ROUND(K8*G9,0)</f>
        <v>0</v>
      </c>
      <c r="L9" s="243"/>
      <c r="M9" s="296"/>
      <c r="N9" s="237"/>
    </row>
    <row r="10" spans="1:14" ht="27" customHeight="1" x14ac:dyDescent="0.25">
      <c r="A10" s="258" t="s">
        <v>254</v>
      </c>
      <c r="B10" s="240" t="s">
        <v>497</v>
      </c>
      <c r="C10" s="240"/>
      <c r="D10" s="240"/>
      <c r="E10" s="240"/>
      <c r="F10" s="240"/>
      <c r="G10" s="240"/>
      <c r="H10" s="240"/>
      <c r="I10" s="295"/>
      <c r="K10" s="239">
        <f>SUM(K8+K9)</f>
        <v>0</v>
      </c>
      <c r="L10" s="243"/>
      <c r="M10" s="296"/>
      <c r="N10" s="237"/>
    </row>
    <row r="11" spans="1:14" ht="27" customHeight="1" x14ac:dyDescent="0.25">
      <c r="A11" s="258" t="s">
        <v>235</v>
      </c>
      <c r="B11" s="226" t="s">
        <v>498</v>
      </c>
      <c r="C11" s="240" t="s">
        <v>499</v>
      </c>
      <c r="D11" s="255"/>
      <c r="E11" s="240"/>
      <c r="F11" s="240"/>
      <c r="G11" s="240"/>
      <c r="H11" s="240"/>
      <c r="I11" s="238"/>
      <c r="J11" s="238"/>
      <c r="K11" s="243"/>
      <c r="L11" s="243"/>
      <c r="M11" s="296"/>
      <c r="N11" s="237"/>
    </row>
    <row r="12" spans="1:14" ht="27" customHeight="1" x14ac:dyDescent="0.25">
      <c r="A12" s="302"/>
      <c r="B12" s="232"/>
      <c r="C12" s="245" t="s">
        <v>168</v>
      </c>
      <c r="D12" s="237"/>
      <c r="E12" s="246" t="s">
        <v>100</v>
      </c>
      <c r="F12" s="247" t="s">
        <v>84</v>
      </c>
      <c r="G12" s="246" t="s">
        <v>564</v>
      </c>
      <c r="H12" s="247" t="s">
        <v>81</v>
      </c>
      <c r="I12" s="246" t="s">
        <v>142</v>
      </c>
      <c r="J12" s="238"/>
      <c r="K12" s="238"/>
      <c r="L12" s="243"/>
      <c r="M12" s="296"/>
      <c r="N12" s="237"/>
    </row>
    <row r="13" spans="1:14" ht="27" customHeight="1" x14ac:dyDescent="0.25">
      <c r="A13" s="302"/>
      <c r="B13" s="232"/>
      <c r="C13" s="262" t="s">
        <v>175</v>
      </c>
      <c r="D13" s="248"/>
      <c r="E13" s="263">
        <v>0</v>
      </c>
      <c r="F13" s="249"/>
      <c r="G13" s="264">
        <v>0</v>
      </c>
      <c r="H13" s="249"/>
      <c r="I13" s="250">
        <f>ROUND(E13*G13,0)</f>
        <v>0</v>
      </c>
      <c r="J13" s="238"/>
      <c r="L13" s="243"/>
      <c r="M13" s="296"/>
      <c r="N13" s="237"/>
    </row>
    <row r="14" spans="1:14" ht="27" customHeight="1" x14ac:dyDescent="0.25">
      <c r="A14" s="302"/>
      <c r="B14" s="232"/>
      <c r="C14" s="262" t="s">
        <v>175</v>
      </c>
      <c r="D14" s="248"/>
      <c r="E14" s="263">
        <v>0</v>
      </c>
      <c r="F14" s="249"/>
      <c r="G14" s="264">
        <v>0</v>
      </c>
      <c r="H14" s="249"/>
      <c r="I14" s="250">
        <f t="shared" ref="I14:I15" si="0">ROUND(E14*G14,0)</f>
        <v>0</v>
      </c>
      <c r="J14" s="238"/>
      <c r="K14" s="242"/>
      <c r="L14" s="243"/>
      <c r="M14" s="296"/>
      <c r="N14" s="237"/>
    </row>
    <row r="15" spans="1:14" ht="27" customHeight="1" x14ac:dyDescent="0.25">
      <c r="A15" s="302"/>
      <c r="B15" s="232"/>
      <c r="C15" s="262" t="s">
        <v>175</v>
      </c>
      <c r="D15" s="248"/>
      <c r="E15" s="263">
        <v>0</v>
      </c>
      <c r="F15" s="249"/>
      <c r="G15" s="264">
        <v>0</v>
      </c>
      <c r="H15" s="249"/>
      <c r="I15" s="250">
        <f t="shared" si="0"/>
        <v>0</v>
      </c>
      <c r="J15" s="238"/>
      <c r="K15" s="242"/>
      <c r="L15" s="243"/>
      <c r="M15" s="296"/>
      <c r="N15" s="237"/>
    </row>
    <row r="16" spans="1:14" ht="27" customHeight="1" thickBot="1" x14ac:dyDescent="0.3">
      <c r="A16" s="302"/>
      <c r="B16" s="232"/>
      <c r="C16" s="248"/>
      <c r="D16" s="248"/>
      <c r="E16" s="251">
        <f>SUM(E13:E15)</f>
        <v>0</v>
      </c>
      <c r="F16" s="249"/>
      <c r="G16" s="252"/>
      <c r="H16" s="249"/>
      <c r="I16" s="253">
        <f>SUM(I13:I15)</f>
        <v>0</v>
      </c>
      <c r="J16" s="238"/>
      <c r="K16" s="239">
        <f>I16</f>
        <v>0</v>
      </c>
      <c r="L16" s="243"/>
      <c r="M16" s="296"/>
      <c r="N16" s="237"/>
    </row>
    <row r="17" spans="1:14" ht="27" customHeight="1" thickTop="1" x14ac:dyDescent="0.25">
      <c r="A17" s="302"/>
      <c r="B17" s="243" t="s">
        <v>500</v>
      </c>
      <c r="C17" s="240" t="s">
        <v>516</v>
      </c>
      <c r="D17" s="248"/>
      <c r="E17" s="244"/>
      <c r="F17" s="249"/>
      <c r="G17" s="252"/>
      <c r="H17" s="249"/>
      <c r="I17" s="259"/>
      <c r="J17" s="238"/>
      <c r="K17" s="239">
        <f>'sch e'!G21</f>
        <v>0</v>
      </c>
      <c r="L17" s="243"/>
      <c r="M17" s="296"/>
      <c r="N17" s="237"/>
    </row>
    <row r="18" spans="1:14" ht="27" customHeight="1" x14ac:dyDescent="0.25">
      <c r="A18" s="302"/>
      <c r="B18" s="243" t="s">
        <v>148</v>
      </c>
      <c r="C18" s="243" t="s">
        <v>501</v>
      </c>
      <c r="D18" s="248"/>
      <c r="E18" s="244"/>
      <c r="F18" s="249"/>
      <c r="G18" s="252"/>
      <c r="H18" s="249"/>
      <c r="I18" s="259"/>
      <c r="J18" s="238"/>
      <c r="K18" s="239">
        <f>ROUND(K17*0.35,0)</f>
        <v>0</v>
      </c>
      <c r="L18" s="243"/>
      <c r="M18" s="296"/>
      <c r="N18" s="237"/>
    </row>
    <row r="19" spans="1:14" ht="27" customHeight="1" x14ac:dyDescent="0.25">
      <c r="A19" s="302"/>
      <c r="B19" s="243" t="s">
        <v>502</v>
      </c>
      <c r="C19" s="249" t="s">
        <v>503</v>
      </c>
      <c r="D19" s="248"/>
      <c r="E19" s="244"/>
      <c r="F19" s="249"/>
      <c r="G19" s="252"/>
      <c r="H19" s="249"/>
      <c r="I19" s="259"/>
      <c r="J19" s="238"/>
      <c r="K19" s="239">
        <f>SUM(K16:K18)</f>
        <v>0</v>
      </c>
      <c r="L19" s="243"/>
      <c r="M19" s="296"/>
      <c r="N19" s="237"/>
    </row>
    <row r="20" spans="1:14" ht="27" customHeight="1" x14ac:dyDescent="0.25">
      <c r="A20" s="258" t="s">
        <v>236</v>
      </c>
      <c r="B20" s="240" t="s">
        <v>504</v>
      </c>
      <c r="C20" s="240"/>
      <c r="I20" s="295"/>
      <c r="K20" s="239">
        <f>IF(K10&lt;K19,K10,K19)</f>
        <v>0</v>
      </c>
      <c r="L20" s="243"/>
      <c r="M20" s="296"/>
      <c r="N20" s="237"/>
    </row>
    <row r="21" spans="1:14" ht="27" customHeight="1" x14ac:dyDescent="0.25">
      <c r="A21" s="258" t="s">
        <v>237</v>
      </c>
      <c r="B21" s="240" t="s">
        <v>456</v>
      </c>
      <c r="C21" s="240"/>
      <c r="I21" s="295"/>
      <c r="K21" s="254">
        <f>'sch e'!G32</f>
        <v>0</v>
      </c>
      <c r="L21" s="243"/>
      <c r="M21" s="296"/>
      <c r="N21" s="237"/>
    </row>
    <row r="22" spans="1:14" ht="27" customHeight="1" x14ac:dyDescent="0.2">
      <c r="A22" s="258" t="s">
        <v>238</v>
      </c>
      <c r="B22" s="232" t="s">
        <v>159</v>
      </c>
      <c r="C22" s="240"/>
      <c r="D22" s="243"/>
      <c r="E22" s="237"/>
      <c r="F22" s="237"/>
      <c r="G22" s="237"/>
      <c r="H22" s="237"/>
      <c r="I22" s="237"/>
      <c r="K22" s="242"/>
      <c r="L22" s="243"/>
      <c r="M22" s="296"/>
      <c r="N22" s="237"/>
    </row>
    <row r="23" spans="1:14" ht="27" customHeight="1" x14ac:dyDescent="0.2">
      <c r="B23" s="260"/>
      <c r="C23" s="245" t="s">
        <v>168</v>
      </c>
      <c r="D23" s="237"/>
      <c r="E23" s="246" t="s">
        <v>100</v>
      </c>
      <c r="F23" s="247" t="s">
        <v>84</v>
      </c>
      <c r="G23" s="246" t="s">
        <v>82</v>
      </c>
      <c r="H23" s="247" t="s">
        <v>81</v>
      </c>
      <c r="I23" s="246" t="s">
        <v>142</v>
      </c>
      <c r="K23" s="242"/>
      <c r="L23" s="243"/>
      <c r="M23" s="296"/>
      <c r="N23" s="237"/>
    </row>
    <row r="24" spans="1:14" ht="27" customHeight="1" x14ac:dyDescent="0.2">
      <c r="B24" s="260"/>
      <c r="C24" s="256" t="str">
        <f>C13</f>
        <v>00/00/00</v>
      </c>
      <c r="D24" s="248"/>
      <c r="E24" s="257">
        <f>E13</f>
        <v>0</v>
      </c>
      <c r="F24" s="249"/>
      <c r="G24" s="264">
        <v>0</v>
      </c>
      <c r="H24" s="249"/>
      <c r="I24" s="250">
        <f>ROUND(E24*G24,0)</f>
        <v>0</v>
      </c>
      <c r="K24" s="242"/>
      <c r="L24" s="243"/>
      <c r="M24" s="296"/>
      <c r="N24" s="237"/>
    </row>
    <row r="25" spans="1:14" ht="27" customHeight="1" x14ac:dyDescent="0.2">
      <c r="B25" s="260"/>
      <c r="C25" s="256" t="str">
        <f>C14</f>
        <v>00/00/00</v>
      </c>
      <c r="D25" s="248"/>
      <c r="E25" s="257">
        <f>E14</f>
        <v>0</v>
      </c>
      <c r="F25" s="249"/>
      <c r="G25" s="264">
        <v>0</v>
      </c>
      <c r="H25" s="249"/>
      <c r="I25" s="250">
        <f t="shared" ref="I25:I26" si="1">ROUND(E25*G25,0)</f>
        <v>0</v>
      </c>
      <c r="K25" s="242"/>
      <c r="L25" s="243"/>
      <c r="M25" s="296"/>
      <c r="N25" s="237"/>
    </row>
    <row r="26" spans="1:14" ht="27" customHeight="1" x14ac:dyDescent="0.2">
      <c r="B26" s="260"/>
      <c r="C26" s="256" t="str">
        <f>C15</f>
        <v>00/00/00</v>
      </c>
      <c r="D26" s="248"/>
      <c r="E26" s="257">
        <f>E15</f>
        <v>0</v>
      </c>
      <c r="F26" s="249"/>
      <c r="G26" s="264">
        <v>0</v>
      </c>
      <c r="H26" s="249"/>
      <c r="I26" s="250">
        <f t="shared" si="1"/>
        <v>0</v>
      </c>
      <c r="K26" s="242"/>
      <c r="L26" s="243"/>
      <c r="M26" s="296"/>
      <c r="N26" s="237"/>
    </row>
    <row r="27" spans="1:14" ht="27" customHeight="1" thickBot="1" x14ac:dyDescent="0.25">
      <c r="B27" s="260"/>
      <c r="C27" s="248"/>
      <c r="D27" s="248"/>
      <c r="E27" s="251">
        <f>SUM(E24:E26)</f>
        <v>0</v>
      </c>
      <c r="F27" s="249"/>
      <c r="G27" s="252"/>
      <c r="H27" s="249"/>
      <c r="I27" s="253">
        <f>SUM(I24:I26)</f>
        <v>0</v>
      </c>
      <c r="K27" s="239">
        <f>I27</f>
        <v>0</v>
      </c>
      <c r="L27" s="243"/>
      <c r="M27" s="296"/>
      <c r="N27" s="237"/>
    </row>
    <row r="28" spans="1:14" ht="27" customHeight="1" thickTop="1" x14ac:dyDescent="0.25">
      <c r="A28" s="258" t="s">
        <v>239</v>
      </c>
      <c r="B28" s="240" t="s">
        <v>505</v>
      </c>
      <c r="C28" s="240"/>
      <c r="I28" s="295"/>
      <c r="K28" s="239">
        <f>IF(K21&lt;K27,K21,K27)</f>
        <v>0</v>
      </c>
      <c r="L28" s="243"/>
      <c r="M28" s="296"/>
      <c r="N28" s="237"/>
    </row>
    <row r="29" spans="1:14" ht="27" customHeight="1" x14ac:dyDescent="0.2">
      <c r="A29" s="258" t="s">
        <v>240</v>
      </c>
      <c r="B29" s="237" t="s">
        <v>517</v>
      </c>
      <c r="D29" s="237"/>
      <c r="J29" s="238"/>
      <c r="K29" s="239">
        <f>'sch e'!G93</f>
        <v>0</v>
      </c>
    </row>
    <row r="30" spans="1:14" ht="27" customHeight="1" x14ac:dyDescent="0.2">
      <c r="A30" s="258" t="s">
        <v>241</v>
      </c>
      <c r="B30" s="232" t="s">
        <v>506</v>
      </c>
      <c r="J30" s="238"/>
      <c r="K30" s="244"/>
    </row>
    <row r="31" spans="1:14" ht="27" customHeight="1" x14ac:dyDescent="0.2">
      <c r="B31" s="232" t="s">
        <v>498</v>
      </c>
      <c r="C31" s="237" t="s">
        <v>507</v>
      </c>
      <c r="I31" s="250">
        <f>K9</f>
        <v>0</v>
      </c>
      <c r="J31" s="238"/>
      <c r="K31" s="244"/>
    </row>
    <row r="32" spans="1:14" ht="27" customHeight="1" x14ac:dyDescent="0.2">
      <c r="B32" s="232" t="s">
        <v>500</v>
      </c>
      <c r="C32" s="237" t="s">
        <v>508</v>
      </c>
      <c r="J32" s="238"/>
      <c r="K32" s="244"/>
    </row>
    <row r="33" spans="1:11" ht="27" customHeight="1" x14ac:dyDescent="0.2">
      <c r="C33" s="245" t="s">
        <v>168</v>
      </c>
      <c r="D33" s="237"/>
      <c r="E33" s="246" t="s">
        <v>100</v>
      </c>
      <c r="F33" s="247" t="s">
        <v>84</v>
      </c>
      <c r="G33" s="246" t="s">
        <v>82</v>
      </c>
      <c r="H33" s="247" t="s">
        <v>81</v>
      </c>
      <c r="I33" s="246" t="s">
        <v>141</v>
      </c>
      <c r="J33" s="238"/>
      <c r="K33" s="244"/>
    </row>
    <row r="34" spans="1:11" ht="27" customHeight="1" x14ac:dyDescent="0.2">
      <c r="C34" s="256" t="str">
        <f>C13</f>
        <v>00/00/00</v>
      </c>
      <c r="D34" s="248"/>
      <c r="E34" s="257">
        <f>E13</f>
        <v>0</v>
      </c>
      <c r="F34" s="249"/>
      <c r="G34" s="264">
        <v>0</v>
      </c>
      <c r="H34" s="249"/>
      <c r="I34" s="250">
        <f>ROUND(E34*G34,0)</f>
        <v>0</v>
      </c>
      <c r="J34" s="238"/>
    </row>
    <row r="35" spans="1:11" ht="27" customHeight="1" x14ac:dyDescent="0.2">
      <c r="C35" s="256" t="str">
        <f>C14</f>
        <v>00/00/00</v>
      </c>
      <c r="D35" s="248"/>
      <c r="E35" s="257">
        <f>E14</f>
        <v>0</v>
      </c>
      <c r="F35" s="249"/>
      <c r="G35" s="264">
        <v>0</v>
      </c>
      <c r="H35" s="249"/>
      <c r="I35" s="250">
        <f t="shared" ref="I35:I36" si="2">ROUND(E35*G35,0)</f>
        <v>0</v>
      </c>
      <c r="J35" s="238"/>
      <c r="K35" s="242"/>
    </row>
    <row r="36" spans="1:11" ht="27" customHeight="1" x14ac:dyDescent="0.2">
      <c r="C36" s="256" t="str">
        <f>C15</f>
        <v>00/00/00</v>
      </c>
      <c r="D36" s="248"/>
      <c r="E36" s="257">
        <f>E15</f>
        <v>0</v>
      </c>
      <c r="F36" s="249"/>
      <c r="G36" s="264">
        <v>0</v>
      </c>
      <c r="H36" s="249"/>
      <c r="I36" s="250">
        <f t="shared" si="2"/>
        <v>0</v>
      </c>
      <c r="J36" s="238"/>
      <c r="K36" s="242"/>
    </row>
    <row r="37" spans="1:11" ht="27" customHeight="1" thickBot="1" x14ac:dyDescent="0.25">
      <c r="C37" s="237"/>
      <c r="D37" s="237"/>
      <c r="E37" s="251">
        <f>SUM(E34:E36)</f>
        <v>0</v>
      </c>
      <c r="F37" s="249"/>
      <c r="G37" s="252"/>
      <c r="H37" s="249"/>
      <c r="I37" s="298"/>
      <c r="J37" s="238"/>
      <c r="K37" s="242"/>
    </row>
    <row r="38" spans="1:11" ht="27" customHeight="1" thickTop="1" x14ac:dyDescent="0.2">
      <c r="C38" s="237" t="s">
        <v>509</v>
      </c>
      <c r="D38" s="237"/>
      <c r="E38" s="244"/>
      <c r="F38" s="249"/>
      <c r="G38" s="252"/>
      <c r="H38" s="249"/>
      <c r="I38" s="250">
        <f>K18</f>
        <v>0</v>
      </c>
      <c r="J38" s="238"/>
      <c r="K38" s="242"/>
    </row>
    <row r="39" spans="1:11" ht="27" customHeight="1" thickBot="1" x14ac:dyDescent="0.25">
      <c r="C39" s="237"/>
      <c r="D39" s="237"/>
      <c r="E39" s="244"/>
      <c r="F39" s="249"/>
      <c r="G39" s="252"/>
      <c r="H39" s="249"/>
      <c r="I39" s="253">
        <f>SUM(I34:I38)</f>
        <v>0</v>
      </c>
      <c r="J39" s="238"/>
      <c r="K39" s="242"/>
    </row>
    <row r="40" spans="1:11" ht="27" customHeight="1" thickTop="1" x14ac:dyDescent="0.2">
      <c r="B40" s="243" t="s">
        <v>148</v>
      </c>
      <c r="C40" s="249" t="s">
        <v>510</v>
      </c>
      <c r="D40" s="237"/>
      <c r="E40" s="244"/>
      <c r="F40" s="249"/>
      <c r="G40" s="252"/>
      <c r="H40" s="249"/>
      <c r="I40" s="259"/>
      <c r="J40" s="238"/>
      <c r="K40" s="239">
        <f>IF(K20=K10,I31,I39)</f>
        <v>0</v>
      </c>
    </row>
    <row r="41" spans="1:11" ht="27" customHeight="1" x14ac:dyDescent="0.2">
      <c r="A41" s="258" t="s">
        <v>242</v>
      </c>
      <c r="B41" s="232" t="s">
        <v>511</v>
      </c>
      <c r="D41" s="237"/>
      <c r="J41" s="238"/>
      <c r="K41" s="239">
        <f>SUM(K29-K40)</f>
        <v>0</v>
      </c>
    </row>
    <row r="42" spans="1:11" ht="27" customHeight="1" x14ac:dyDescent="0.25">
      <c r="A42" s="258" t="s">
        <v>243</v>
      </c>
      <c r="B42" s="240" t="s">
        <v>512</v>
      </c>
      <c r="D42" s="243"/>
      <c r="E42" s="255"/>
      <c r="F42" s="240"/>
      <c r="G42" s="240"/>
      <c r="H42" s="240"/>
      <c r="I42" s="240"/>
      <c r="J42" s="238"/>
      <c r="K42" s="238"/>
    </row>
    <row r="43" spans="1:11" ht="27" customHeight="1" x14ac:dyDescent="0.2">
      <c r="C43" s="275"/>
      <c r="D43" s="237"/>
      <c r="E43" s="246" t="s">
        <v>100</v>
      </c>
      <c r="F43" s="247" t="s">
        <v>84</v>
      </c>
      <c r="G43" s="246" t="s">
        <v>82</v>
      </c>
      <c r="H43" s="247" t="s">
        <v>81</v>
      </c>
      <c r="I43" s="246" t="s">
        <v>142</v>
      </c>
      <c r="J43" s="238"/>
      <c r="K43" s="238"/>
    </row>
    <row r="44" spans="1:11" ht="27" customHeight="1" x14ac:dyDescent="0.2">
      <c r="C44" s="299"/>
      <c r="D44" s="248"/>
      <c r="E44" s="263">
        <v>0</v>
      </c>
      <c r="F44" s="249"/>
      <c r="G44" s="264">
        <v>0</v>
      </c>
      <c r="H44" s="249"/>
      <c r="I44" s="250">
        <f>ROUND(E44*G44,0)</f>
        <v>0</v>
      </c>
      <c r="J44" s="238"/>
    </row>
    <row r="45" spans="1:11" ht="27" customHeight="1" x14ac:dyDescent="0.2">
      <c r="C45" s="248" t="s">
        <v>513</v>
      </c>
      <c r="D45" s="248"/>
      <c r="E45" s="244"/>
      <c r="F45" s="249"/>
      <c r="G45" s="252"/>
      <c r="H45" s="249"/>
      <c r="I45" s="261" t="str">
        <f>IF(GeneralInfo!B20="Yes",'sch b'!I39-'sch b'!K40,"N/A")</f>
        <v>N/A</v>
      </c>
      <c r="J45" s="238"/>
      <c r="K45" s="300" t="str">
        <f>IF(I45="N/A", "This adj does not apply to MR facilities","")</f>
        <v>This adj does not apply to MR facilities</v>
      </c>
    </row>
    <row r="46" spans="1:11" ht="27" customHeight="1" thickBot="1" x14ac:dyDescent="0.25">
      <c r="C46" s="299"/>
      <c r="D46" s="248"/>
      <c r="E46" s="244"/>
      <c r="F46" s="249"/>
      <c r="G46" s="252"/>
      <c r="H46" s="249"/>
      <c r="I46" s="253">
        <f>SUM(I44:I45)</f>
        <v>0</v>
      </c>
      <c r="J46" s="238"/>
      <c r="K46" s="250">
        <f>I46</f>
        <v>0</v>
      </c>
    </row>
    <row r="47" spans="1:11" ht="27" customHeight="1" thickTop="1" x14ac:dyDescent="0.2">
      <c r="A47" s="258" t="s">
        <v>332</v>
      </c>
      <c r="B47" s="240" t="s">
        <v>514</v>
      </c>
      <c r="D47" s="240"/>
      <c r="J47" s="238"/>
      <c r="K47" s="239">
        <f>IF(K41&gt;K46,K46,K41)</f>
        <v>0</v>
      </c>
    </row>
    <row r="49" spans="1:2" x14ac:dyDescent="0.2">
      <c r="A49" s="323" t="s">
        <v>558</v>
      </c>
      <c r="B49" s="74" t="s">
        <v>565</v>
      </c>
    </row>
    <row r="50" spans="1:2" x14ac:dyDescent="0.2">
      <c r="A50" s="74"/>
      <c r="B50" s="74" t="s">
        <v>566</v>
      </c>
    </row>
  </sheetData>
  <mergeCells count="4">
    <mergeCell ref="A3:K3"/>
    <mergeCell ref="A4:K4"/>
    <mergeCell ref="A5:K5"/>
    <mergeCell ref="A6:K6"/>
  </mergeCells>
  <printOptions horizontalCentered="1"/>
  <pageMargins left="0.25" right="0.25" top="0.25" bottom="0.25" header="0.5" footer="0.5"/>
  <pageSetup scale="6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pageSetUpPr autoPageBreaks="0" fitToPage="1"/>
  </sheetPr>
  <dimension ref="A1:IP29"/>
  <sheetViews>
    <sheetView showGridLines="0" zoomScale="65" workbookViewId="0">
      <selection activeCell="M16" sqref="M16"/>
    </sheetView>
  </sheetViews>
  <sheetFormatPr defaultColWidth="5.77734375" defaultRowHeight="15" x14ac:dyDescent="0.2"/>
  <cols>
    <col min="1" max="1" width="3.21875" style="232" bestFit="1" customWidth="1"/>
    <col min="2" max="2" width="37.33203125" style="232" customWidth="1"/>
    <col min="3" max="3" width="11.33203125" style="232" customWidth="1"/>
    <col min="4" max="4" width="8.44140625" style="232" customWidth="1"/>
    <col min="5" max="5" width="3.33203125" style="232" customWidth="1"/>
    <col min="6" max="6" width="13.109375" style="232" customWidth="1"/>
    <col min="7" max="7" width="3.33203125" style="232" customWidth="1"/>
    <col min="8" max="8" width="13.21875" style="232" customWidth="1"/>
    <col min="9" max="250" width="5.77734375" style="232"/>
    <col min="251" max="16384" width="5.77734375" style="265"/>
  </cols>
  <sheetData>
    <row r="1" spans="1:8" ht="15.75" x14ac:dyDescent="0.25">
      <c r="H1" s="105" t="str">
        <f>IF(GeneralInfo!$B$16="","",GeneralInfo!$B$16)</f>
        <v/>
      </c>
    </row>
    <row r="2" spans="1:8" ht="15.75" customHeight="1" x14ac:dyDescent="0.25">
      <c r="G2" s="265"/>
      <c r="H2" s="233" t="s">
        <v>59</v>
      </c>
    </row>
    <row r="3" spans="1:8" ht="15.75" customHeight="1" x14ac:dyDescent="0.25">
      <c r="A3" s="362">
        <f>GeneralInfo!$B$7</f>
        <v>0</v>
      </c>
      <c r="B3" s="362"/>
      <c r="C3" s="362"/>
      <c r="D3" s="362"/>
      <c r="E3" s="362"/>
      <c r="F3" s="362"/>
      <c r="G3" s="362"/>
      <c r="H3" s="362"/>
    </row>
    <row r="4" spans="1:8" ht="15.75" customHeight="1" x14ac:dyDescent="0.25">
      <c r="A4" s="377" t="s">
        <v>460</v>
      </c>
      <c r="B4" s="377"/>
      <c r="C4" s="377"/>
      <c r="D4" s="377"/>
      <c r="E4" s="377"/>
      <c r="F4" s="377"/>
      <c r="G4" s="377"/>
      <c r="H4" s="377"/>
    </row>
    <row r="5" spans="1:8" ht="15.75" customHeight="1" x14ac:dyDescent="0.25">
      <c r="A5" s="377" t="str">
        <f>"FOR THE PERIOD "&amp;TEXT(GeneralInfo!$B$17,"MM/DD/YYYY")&amp;" TO "&amp;TEXT(GeneralInfo!$B$18,"MM/DD/YYYY")</f>
        <v>FOR THE PERIOD 01/00/1900 TO 01/00/1900</v>
      </c>
      <c r="B5" s="377"/>
      <c r="C5" s="377"/>
      <c r="D5" s="377"/>
      <c r="E5" s="377"/>
      <c r="F5" s="377"/>
      <c r="G5" s="377"/>
      <c r="H5" s="377"/>
    </row>
    <row r="6" spans="1:8" ht="24" customHeight="1" x14ac:dyDescent="0.2"/>
    <row r="7" spans="1:8" ht="24" customHeight="1" x14ac:dyDescent="0.25">
      <c r="A7" s="266">
        <v>1</v>
      </c>
      <c r="B7" s="240" t="s">
        <v>461</v>
      </c>
      <c r="D7" s="267">
        <f>BedProration!D9</f>
        <v>0</v>
      </c>
      <c r="G7" s="268"/>
      <c r="H7" s="268"/>
    </row>
    <row r="8" spans="1:8" ht="24" customHeight="1" x14ac:dyDescent="0.2">
      <c r="A8" s="269"/>
      <c r="D8" s="270" t="s">
        <v>83</v>
      </c>
    </row>
    <row r="9" spans="1:8" ht="24" customHeight="1" x14ac:dyDescent="0.2">
      <c r="A9" s="266">
        <v>2</v>
      </c>
      <c r="B9" s="240" t="s">
        <v>462</v>
      </c>
      <c r="D9" s="267">
        <f>IF(D7&lt;11,3,IF(D7&lt;31,10,IF(D7&lt;51,30,IF(D7&lt;101,50,100))))</f>
        <v>3</v>
      </c>
      <c r="E9" s="240"/>
      <c r="F9" s="240"/>
      <c r="G9" s="240"/>
      <c r="H9" s="267">
        <f>IF(D7&lt;11,'RCF A&amp;M Allowance'!F12,IF(D7&lt;31,'RCF A&amp;M Allowance'!F15,IF(D7&lt;51,'RCF A&amp;M Allowance'!F18,IF(D7&lt;101,'RCF A&amp;M Allowance'!F21,'RCF A&amp;M Allowance'!F24))))</f>
        <v>23621</v>
      </c>
    </row>
    <row r="10" spans="1:8" ht="24" customHeight="1" x14ac:dyDescent="0.2">
      <c r="A10" s="266"/>
      <c r="B10" s="240"/>
      <c r="D10" s="270" t="s">
        <v>83</v>
      </c>
      <c r="H10" s="271" t="s">
        <v>146</v>
      </c>
    </row>
    <row r="11" spans="1:8" ht="24" customHeight="1" x14ac:dyDescent="0.2">
      <c r="A11" s="266">
        <v>3</v>
      </c>
      <c r="B11" s="240" t="s">
        <v>463</v>
      </c>
      <c r="D11" s="272">
        <f>IF(D7&gt;0,D7-D9,0)</f>
        <v>0</v>
      </c>
      <c r="E11" s="273" t="s">
        <v>84</v>
      </c>
      <c r="F11" s="272">
        <f>IF(D7&lt;11,'RCF A&amp;M Allowance'!F13,IF(D7&lt;31,'RCF A&amp;M Allowance'!F16,IF(D7&lt;51,'RCF A&amp;M Allowance'!F19,IF(D7&lt;101,'RCF A&amp;M Allowance'!F22,'RCF A&amp;M Allowance'!F25))))</f>
        <v>1144</v>
      </c>
      <c r="G11" s="273" t="s">
        <v>81</v>
      </c>
      <c r="H11" s="274">
        <f>IF(D11&gt;0,ROUND(D11*F11,0),0)</f>
        <v>0</v>
      </c>
    </row>
    <row r="12" spans="1:8" ht="15.75" customHeight="1" x14ac:dyDescent="0.2">
      <c r="A12" s="266"/>
      <c r="B12" s="240"/>
      <c r="D12" s="247" t="s">
        <v>83</v>
      </c>
      <c r="F12" s="275" t="s">
        <v>144</v>
      </c>
      <c r="H12" s="275" t="s">
        <v>145</v>
      </c>
    </row>
    <row r="13" spans="1:8" ht="24" customHeight="1" x14ac:dyDescent="0.25">
      <c r="A13" s="266"/>
      <c r="B13" s="240"/>
      <c r="C13" s="237"/>
      <c r="F13" s="276"/>
      <c r="H13" s="237"/>
    </row>
    <row r="14" spans="1:8" ht="24" customHeight="1" x14ac:dyDescent="0.25">
      <c r="A14" s="269"/>
      <c r="F14" s="276"/>
    </row>
    <row r="15" spans="1:8" ht="24" customHeight="1" x14ac:dyDescent="0.2">
      <c r="A15" s="266">
        <v>4</v>
      </c>
      <c r="B15" s="240" t="s">
        <v>464</v>
      </c>
      <c r="C15" s="240"/>
      <c r="D15" s="237"/>
      <c r="F15" s="237"/>
      <c r="G15" s="240"/>
      <c r="H15" s="274">
        <f>IF(H9&gt;0,SUM(H9+H11),0)</f>
        <v>23621</v>
      </c>
    </row>
    <row r="16" spans="1:8" ht="24" customHeight="1" x14ac:dyDescent="0.2">
      <c r="A16" s="269"/>
      <c r="D16" s="237"/>
      <c r="F16" s="237"/>
      <c r="G16" s="237"/>
      <c r="H16" s="237"/>
    </row>
    <row r="17" spans="1:8" x14ac:dyDescent="0.2">
      <c r="A17" s="269"/>
      <c r="F17" s="237"/>
    </row>
    <row r="18" spans="1:8" x14ac:dyDescent="0.2">
      <c r="A18" s="269" t="str">
        <f>IF(GeneralInfo!C29&lt;=6,"",(IF(GeneralInfo!$D$68="Yes","4a","")))</f>
        <v/>
      </c>
      <c r="B18" s="232" t="str">
        <f>IF(GeneralInfo!C29&lt;=6,"",(IF(GeneralInfo!$D$68="Yes","Total Administrative and Management Allowance (120% of line 4 per Ch. 115, 20.63)","")))</f>
        <v/>
      </c>
      <c r="H18" s="277" t="str">
        <f>IF(GeneralInfo!C29&lt;=6,"",(IF(GeneralInfo!$D$68="Yes",ROUND(H15*1.2,0),"")))</f>
        <v/>
      </c>
    </row>
    <row r="19" spans="1:8" x14ac:dyDescent="0.2">
      <c r="A19" s="269"/>
    </row>
    <row r="20" spans="1:8" x14ac:dyDescent="0.2">
      <c r="A20" s="269" t="str">
        <f>IF(GeneralInfo!C29&lt;=6,"",(IF(GeneralInfo!$D$68="Yes","4b","")))</f>
        <v/>
      </c>
      <c r="B20" s="232" t="str">
        <f>IF(GeneralInfo!C29&lt;=6,"",(IF(GeneralInfo!$D$68="Yes","Total Administrative and Management Allowance Applicable to "&amp;GeneralInfo!B7,"")))</f>
        <v/>
      </c>
      <c r="H20" s="259" t="str">
        <f>IF(GeneralInfo!C29&lt;=6,"",(IF(GeneralInfo!$D$68="Yes",INDEX(H25:H27,MATCH(GeneralInfo!B7,'sch c'!B25:B27,0)),"")))</f>
        <v/>
      </c>
    </row>
    <row r="21" spans="1:8" x14ac:dyDescent="0.2">
      <c r="A21" s="269"/>
      <c r="H21" s="259"/>
    </row>
    <row r="23" spans="1:8" x14ac:dyDescent="0.2">
      <c r="B23" s="232" t="str">
        <f>IF(GeneralInfo!C29&lt;=6,"",(IF(GeneralInfo!$D$68="Yes","Per Facility Prorated Allowance","")))</f>
        <v/>
      </c>
    </row>
    <row r="24" spans="1:8" x14ac:dyDescent="0.2">
      <c r="B24" s="237" t="str">
        <f>IF(GeneralInfo!C29&lt;=6,"",(IF(GeneralInfo!$D$68="Yes","Facility Name","")))</f>
        <v/>
      </c>
      <c r="D24" s="275" t="str">
        <f>IF(GeneralInfo!C29&lt;=6,"",(IF(GeneralInfo!$D$68="Yes","Beds","")))</f>
        <v/>
      </c>
      <c r="E24" s="241"/>
      <c r="F24" s="275" t="str">
        <f>IF(GeneralInfo!C29&lt;=6,"",(IF(GeneralInfo!$D$68="Yes","Allocation","")))</f>
        <v/>
      </c>
      <c r="G24" s="241"/>
      <c r="H24" s="275" t="str">
        <f>IF(GeneralInfo!C29&lt;=6,"",(IF(GeneralInfo!$D$68="Yes","Amount","")))</f>
        <v/>
      </c>
    </row>
    <row r="25" spans="1:8" x14ac:dyDescent="0.2">
      <c r="B25" s="278" t="str">
        <f>IF(GeneralInfo!C29&lt;=6,"",(IF(GeneralInfo!$D$68="Yes",GeneralInfo!B7,"")))</f>
        <v/>
      </c>
      <c r="D25" s="279" t="str">
        <f>IF(GeneralInfo!C29&lt;=6,"",(IF(GeneralInfo!$D$68="Yes",BedProration!D9,"")))</f>
        <v/>
      </c>
      <c r="F25" s="280" t="str">
        <f>IF(GeneralInfo!C29&lt;=6,"",(IF(GeneralInfo!$D$68="Yes",ROUND(D25/$D$28,4),"")))</f>
        <v/>
      </c>
      <c r="H25" s="281" t="str">
        <f>IF(GeneralInfo!C29&lt;=6,"",(IF(GeneralInfo!$D$68="Yes",ROUND($H$18*F25,0),"")))</f>
        <v/>
      </c>
    </row>
    <row r="26" spans="1:8" x14ac:dyDescent="0.2">
      <c r="B26" s="278"/>
      <c r="D26" s="279"/>
      <c r="F26" s="280" t="str">
        <f>IF(GeneralInfo!C29&lt;=6,"",(IF(GeneralInfo!$D$68="Yes",ROUND(D26/$D$28,4),"")))</f>
        <v/>
      </c>
      <c r="H26" s="281" t="str">
        <f>IF(GeneralInfo!C29&lt;=6,"",(IF(GeneralInfo!$D$68="Yes",ROUND($H$18*F26,0),"")))</f>
        <v/>
      </c>
    </row>
    <row r="27" spans="1:8" x14ac:dyDescent="0.2">
      <c r="B27" s="278"/>
      <c r="D27" s="279"/>
      <c r="F27" s="280" t="str">
        <f>IF(GeneralInfo!C29&lt;=6,"",(IF(GeneralInfo!$D$68="Yes",ROUND(D27/$D$28,4),"")))</f>
        <v/>
      </c>
      <c r="H27" s="281" t="str">
        <f>IF(GeneralInfo!C29&lt;=6,"",(IF(GeneralInfo!$D$68="Yes",ROUND($H$18*F27,0),"")))</f>
        <v/>
      </c>
    </row>
    <row r="28" spans="1:8" x14ac:dyDescent="0.2">
      <c r="D28" s="279" t="str">
        <f>IF(GeneralInfo!C29&lt;=6,"",(IF(GeneralInfo!$D$68="Yes",SUM(D25:D27),"")))</f>
        <v/>
      </c>
      <c r="F28" s="280" t="str">
        <f>IF(GeneralInfo!C29&lt;=6,"",(IF(GeneralInfo!$D$68="Yes",SUM(F25:F27),"")))</f>
        <v/>
      </c>
      <c r="H28" s="281" t="str">
        <f>IF(GeneralInfo!C29&lt;=6,"",(IF(GeneralInfo!$D$68="Yes",SUM(H25:H27),"")))</f>
        <v/>
      </c>
    </row>
    <row r="29" spans="1:8" ht="2.25" customHeight="1" x14ac:dyDescent="0.2"/>
  </sheetData>
  <mergeCells count="3">
    <mergeCell ref="A3:H3"/>
    <mergeCell ref="A4:H4"/>
    <mergeCell ref="A5:H5"/>
  </mergeCells>
  <conditionalFormatting sqref="D28">
    <cfRule type="cellIs" dxfId="8" priority="9" operator="between">
      <formula>0.01</formula>
      <formula>999999</formula>
    </cfRule>
  </conditionalFormatting>
  <conditionalFormatting sqref="F28">
    <cfRule type="cellIs" dxfId="7" priority="8" operator="between">
      <formula>0.01</formula>
      <formula>999999</formula>
    </cfRule>
  </conditionalFormatting>
  <conditionalFormatting sqref="H28">
    <cfRule type="cellIs" dxfId="6" priority="7" operator="between">
      <formula>0.01</formula>
      <formula>999999</formula>
    </cfRule>
  </conditionalFormatting>
  <conditionalFormatting sqref="B24">
    <cfRule type="notContainsBlanks" dxfId="5" priority="28">
      <formula>LEN(TRIM(B24))&gt;0</formula>
    </cfRule>
  </conditionalFormatting>
  <conditionalFormatting sqref="D24">
    <cfRule type="notContainsBlanks" dxfId="4" priority="26">
      <formula>LEN(TRIM(D24))&gt;0</formula>
    </cfRule>
  </conditionalFormatting>
  <conditionalFormatting sqref="F24">
    <cfRule type="notContainsBlanks" dxfId="3" priority="27">
      <formula>LEN(TRIM(F24))&gt;0</formula>
    </cfRule>
  </conditionalFormatting>
  <conditionalFormatting sqref="H24">
    <cfRule type="notContainsBlanks" dxfId="2" priority="29">
      <formula>LEN(TRIM(H24))&gt;0</formula>
    </cfRule>
  </conditionalFormatting>
  <conditionalFormatting sqref="H20">
    <cfRule type="cellIs" dxfId="1" priority="25" operator="between">
      <formula>0.01</formula>
      <formula>99999</formula>
    </cfRule>
  </conditionalFormatting>
  <conditionalFormatting sqref="H18">
    <cfRule type="cellIs" dxfId="0" priority="1" operator="between">
      <formula>0.01</formula>
      <formula>999999</formula>
    </cfRule>
  </conditionalFormatting>
  <printOptions horizontalCentered="1"/>
  <pageMargins left="0.5" right="0.5" top="0.75" bottom="0.75" header="0.5" footer="0.5"/>
  <pageSetup scale="85" orientation="portrait" r:id="rId1"/>
  <headerFooter alignWithMargins="0">
    <oddFooter xml:space="preserve">&amp;R 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F8EB42704E914E9506B56C741FC7F0" ma:contentTypeVersion="6" ma:contentTypeDescription="Create a new document." ma:contentTypeScope="" ma:versionID="6cdb47c3b376c690d9c6ef7b5579bf2c">
  <xsd:schema xmlns:xsd="http://www.w3.org/2001/XMLSchema" xmlns:xs="http://www.w3.org/2001/XMLSchema" xmlns:p="http://schemas.microsoft.com/office/2006/metadata/properties" xmlns:ns2="ea0582e7-2462-434f-b2dc-40e7d8309205" xmlns:ns3="408dbdbb-a8c2-4ea2-bb18-1965dc09742c" xmlns:ns4="03e3c738-c0d4-4340-90ba-234007c4b300" targetNamespace="http://schemas.microsoft.com/office/2006/metadata/properties" ma:root="true" ma:fieldsID="9610ead13325c74ae3291e6ee7264da7" ns2:_="" ns3:_="" ns4:_="">
    <xsd:import namespace="ea0582e7-2462-434f-b2dc-40e7d8309205"/>
    <xsd:import namespace="408dbdbb-a8c2-4ea2-bb18-1965dc09742c"/>
    <xsd:import namespace="03e3c738-c0d4-4340-90ba-234007c4b30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4:Type_x0020_of_x0020_Facility"/>
                <xsd:element ref="ns4:Type_x0020_of_x0020_File"/>
                <xsd:element ref="ns3:Template_x0020_Statu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0582e7-2462-434f-b2dc-40e7d830920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8dbdbb-a8c2-4ea2-bb18-1965dc09742c" elementFormDefault="qualified">
    <xsd:import namespace="http://schemas.microsoft.com/office/2006/documentManagement/types"/>
    <xsd:import namespace="http://schemas.microsoft.com/office/infopath/2007/PartnerControls"/>
    <xsd:element name="Template_x0020_Status" ma:index="14" ma:displayName="Template Status" ma:default="Active" ma:format="Dropdown" ma:internalName="Template_x0020_Status">
      <xsd:simpleType>
        <xsd:restriction base="dms:Choice">
          <xsd:enumeration value="Active"/>
          <xsd:enumeration value="Inactiv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e3c738-c0d4-4340-90ba-234007c4b300" elementFormDefault="qualified">
    <xsd:import namespace="http://schemas.microsoft.com/office/2006/documentManagement/types"/>
    <xsd:import namespace="http://schemas.microsoft.com/office/infopath/2007/PartnerControls"/>
    <xsd:element name="Type_x0020_of_x0020_Facility" ma:index="12" ma:displayName="Type of Facility" ma:format="Dropdown" ma:internalName="Type_x0020_of_x0020_Facility">
      <xsd:simpleType>
        <xsd:restriction base="dms:Choice">
          <xsd:enumeration value="ALL"/>
          <xsd:enumeration value="HOSPITAL"/>
          <xsd:enumeration value="ICF"/>
          <xsd:enumeration value="NF"/>
          <xsd:enumeration value="PNMI"/>
          <xsd:enumeration value="RCF"/>
        </xsd:restriction>
      </xsd:simpleType>
    </xsd:element>
    <xsd:element name="Type_x0020_of_x0020_File" ma:index="13" ma:displayName="Type of File" ma:format="Dropdown" ma:internalName="Type_x0020_of_x0020_File">
      <xsd:simpleType>
        <xsd:restriction base="dms:Choice">
          <xsd:enumeration value="Acceptance Checklists"/>
          <xsd:enumeration value="Audset"/>
          <xsd:enumeration value="Cost Reports"/>
          <xsd:enumeration value="Correspondence"/>
          <xsd:enumeration value="Duplicates"/>
          <xsd:enumeration value="Fair Hearing"/>
          <xsd:enumeration value="FIRD"/>
          <xsd:enumeration value="Info Requests"/>
          <xsd:enumeration value="Notice of Appeal Rights"/>
          <xsd:enumeration value="Notice of Debt"/>
          <xsd:enumeration value="Query DSS"/>
          <xsd:enumeration value="Reference Document"/>
          <xsd:enumeration value="Review Program"/>
          <xsd:enumeration value="Scope"/>
          <xsd:enumeration value="Training Checklist"/>
          <xsd:enumeration value="Transmittal"/>
          <xsd:enumeration value="Workpapers"/>
          <xsd:enumeration value="Work Progra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ype_x0020_of_x0020_File xmlns="03e3c738-c0d4-4340-90ba-234007c4b300">Cost Reports</Type_x0020_of_x0020_File>
    <_dlc_DocId xmlns="ea0582e7-2462-434f-b2dc-40e7d8309205">ZS7PV56QQDFE-272-313</_dlc_DocId>
    <Type_x0020_of_x0020_Facility xmlns="03e3c738-c0d4-4340-90ba-234007c4b300">RCF</Type_x0020_of_x0020_Facility>
    <_dlc_DocIdUrl xmlns="ea0582e7-2462-434f-b2dc-40e7d8309205">
      <Url>https://sharepoint.state.me.us/sites/dhhsconnect/Commissioner/Audit/Confidential/_layouts/DocIdRedir.aspx?ID=ZS7PV56QQDFE-272-313</Url>
      <Description>ZS7PV56QQDFE-272-313</Description>
    </_dlc_DocIdUrl>
    <Template_x0020_Status xmlns="408dbdbb-a8c2-4ea2-bb18-1965dc09742c">Active</Template_x0020_Status>
  </documentManagement>
</p:properties>
</file>

<file path=customXml/itemProps1.xml><?xml version="1.0" encoding="utf-8"?>
<ds:datastoreItem xmlns:ds="http://schemas.openxmlformats.org/officeDocument/2006/customXml" ds:itemID="{CA6E278E-7A22-45B7-A338-B7E7DBC241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082743-B886-45DF-B0AB-CC083E59C647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C3465D5B-B12F-4D2A-A474-D7719977AE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0582e7-2462-434f-b2dc-40e7d8309205"/>
    <ds:schemaRef ds:uri="408dbdbb-a8c2-4ea2-bb18-1965dc09742c"/>
    <ds:schemaRef ds:uri="03e3c738-c0d4-4340-90ba-234007c4b3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34059D0-5265-443E-B196-108032722C6F}">
  <ds:schemaRefs>
    <ds:schemaRef ds:uri="http://purl.org/dc/elements/1.1/"/>
    <ds:schemaRef ds:uri="ea0582e7-2462-434f-b2dc-40e7d8309205"/>
    <ds:schemaRef ds:uri="http://www.w3.org/XML/1998/namespace"/>
    <ds:schemaRef ds:uri="http://purl.org/dc/terms/"/>
    <ds:schemaRef ds:uri="http://schemas.microsoft.com/office/2006/metadata/properties"/>
    <ds:schemaRef ds:uri="03e3c738-c0d4-4340-90ba-234007c4b300"/>
    <ds:schemaRef ds:uri="http://schemas.microsoft.com/office/2006/documentManagement/types"/>
    <ds:schemaRef ds:uri="408dbdbb-a8c2-4ea2-bb18-1965dc09742c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GeneralInfo</vt:lpstr>
      <vt:lpstr>Attestation</vt:lpstr>
      <vt:lpstr>RCF A&amp;M Allowance</vt:lpstr>
      <vt:lpstr>BedProration</vt:lpstr>
      <vt:lpstr>ErrorReport</vt:lpstr>
      <vt:lpstr>sch a</vt:lpstr>
      <vt:lpstr>sch a-1</vt:lpstr>
      <vt:lpstr>sch b</vt:lpstr>
      <vt:lpstr>sch c</vt:lpstr>
      <vt:lpstr>sch e</vt:lpstr>
      <vt:lpstr>sch f</vt:lpstr>
      <vt:lpstr>sch g</vt:lpstr>
      <vt:lpstr>sch h</vt:lpstr>
      <vt:lpstr>sch i</vt:lpstr>
      <vt:lpstr>sch j</vt:lpstr>
      <vt:lpstr>sch k</vt:lpstr>
      <vt:lpstr>sch L-R&amp;B</vt:lpstr>
      <vt:lpstr>sch L-PNMI</vt:lpstr>
      <vt:lpstr>sch L-PCS</vt:lpstr>
      <vt:lpstr>sch ff</vt:lpstr>
    </vt:vector>
  </TitlesOfParts>
  <Company>Department of Human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Stephen L. Baird</dc:creator>
  <cp:lastModifiedBy>White, Trisha</cp:lastModifiedBy>
  <cp:lastPrinted>2021-01-22T16:30:23Z</cp:lastPrinted>
  <dcterms:created xsi:type="dcterms:W3CDTF">2000-05-05T16:46:51Z</dcterms:created>
  <dcterms:modified xsi:type="dcterms:W3CDTF">2021-09-01T14:37:28Z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b1acd46e-2cbb-410d-8a97-458eca106e92</vt:lpwstr>
  </property>
  <property fmtid="{D5CDD505-2E9C-101B-9397-08002B2CF9AE}" pid="3" name="ContentTypeId">
    <vt:lpwstr>0x0101006BF8EB42704E914E9506B56C741FC7F0</vt:lpwstr>
  </property>
</Properties>
</file>