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brian_l_moran_maine_gov/Documents/OldHomeDirectory/Templates Revised/2022/08242021/"/>
    </mc:Choice>
  </mc:AlternateContent>
  <xr:revisionPtr revIDLastSave="9" documentId="8_{23D9EC5E-3004-46F2-B5A2-FED3A352B90B}" xr6:coauthVersionLast="45" xr6:coauthVersionMax="45" xr10:uidLastSave="{EFA30F3F-3995-4A81-B8ED-4761E57EF5D5}"/>
  <bookViews>
    <workbookView xWindow="3150" yWindow="-15480" windowWidth="19440" windowHeight="15000" tabRatio="803" xr2:uid="{00000000-000D-0000-FFFF-FFFF00000000}"/>
  </bookViews>
  <sheets>
    <sheet name="Cover" sheetId="69" r:id="rId1"/>
    <sheet name="Data Entry" sheetId="60" r:id="rId2"/>
    <sheet name="Exhibit A" sheetId="67" r:id="rId3"/>
    <sheet name="Exhibit B" sheetId="10" r:id="rId4"/>
    <sheet name="Exhibit F" sheetId="12" r:id="rId5"/>
    <sheet name="Exhibit G" sheetId="68" r:id="rId6"/>
    <sheet name="Exhibit N" sheetId="49" r:id="rId7"/>
    <sheet name="Exhibit O" sheetId="38" r:id="rId8"/>
    <sheet name="Utilization" sheetId="6" r:id="rId9"/>
  </sheets>
  <externalReferences>
    <externalReference r:id="rId10"/>
    <externalReference r:id="rId11"/>
  </externalReferences>
  <definedNames>
    <definedName name="_Order1" hidden="1">255</definedName>
    <definedName name="annnn" localSheetId="5">#REF!</definedName>
    <definedName name="annnn">#REF!</definedName>
    <definedName name="CY2001_AllPIPFinal" localSheetId="5">#REF!</definedName>
    <definedName name="CY2001_AllPIPFinal">#REF!</definedName>
    <definedName name="CY2001Summary_Final" localSheetId="5">#REF!</definedName>
    <definedName name="CY2001Summary_Final">#REF!</definedName>
    <definedName name="d" localSheetId="5">#REF!</definedName>
    <definedName name="d">#REF!</definedName>
    <definedName name="dd" localSheetId="5">#REF!</definedName>
    <definedName name="dd">#REF!</definedName>
    <definedName name="ddd" localSheetId="5">#REF!</definedName>
    <definedName name="ddd">#REF!</definedName>
    <definedName name="dddd">'[1]Cost Report'!$B$1:$AO$266</definedName>
    <definedName name="dme" localSheetId="5">#REF!</definedName>
    <definedName name="dme">#REF!</definedName>
    <definedName name="E3_" localSheetId="5">#REF!</definedName>
    <definedName name="E3_">#REF!</definedName>
    <definedName name="E3DME" localSheetId="5">#REF!</definedName>
    <definedName name="E3DME">#REF!</definedName>
    <definedName name="E3E4" localSheetId="5">#REF!</definedName>
    <definedName name="E3E4">#REF!</definedName>
    <definedName name="E4_" localSheetId="5">#REF!</definedName>
    <definedName name="E4_">#REF!</definedName>
    <definedName name="e4dme">'[2]Cost Report'!$A$770:$I$801</definedName>
    <definedName name="es" localSheetId="5">#REF!</definedName>
    <definedName name="es">#REF!</definedName>
    <definedName name="f" localSheetId="5">#REF!</definedName>
    <definedName name="f">#REF!</definedName>
    <definedName name="few" localSheetId="5">#REF!</definedName>
    <definedName name="few">#REF!</definedName>
    <definedName name="ffff" localSheetId="5">#REF!</definedName>
    <definedName name="ffff">#REF!</definedName>
    <definedName name="ipprintarea" localSheetId="5">#REF!</definedName>
    <definedName name="ipprintarea">#REF!</definedName>
    <definedName name="MCAIDIP" localSheetId="5">#REF!</definedName>
    <definedName name="MCAIDIP">#REF!</definedName>
    <definedName name="mcaidipsummary" localSheetId="5">#REF!</definedName>
    <definedName name="mcaidipsummary">#REF!</definedName>
    <definedName name="MCAIDOP" localSheetId="5">#REF!</definedName>
    <definedName name="MCAIDOP">#REF!</definedName>
    <definedName name="mdip17mos" localSheetId="5">#REF!</definedName>
    <definedName name="mdip17mos">#REF!</definedName>
    <definedName name="mdop17mos" localSheetId="5">#REF!</definedName>
    <definedName name="mdop17mos">#REF!</definedName>
    <definedName name="opprintarea" localSheetId="5">#REF!</definedName>
    <definedName name="opprintarea">#REF!</definedName>
    <definedName name="opsummary" localSheetId="5">#REF!</definedName>
    <definedName name="opsummary">#REF!</definedName>
    <definedName name="PIP11_PaidMemo" localSheetId="5">#REF!</definedName>
    <definedName name="PIP11_PaidMemo">#REF!</definedName>
    <definedName name="PIP11_PaidMemo_f" localSheetId="5">#REF!</definedName>
    <definedName name="PIP11_PaidMemo_f">#REF!</definedName>
    <definedName name="PIP11_PaidMemo_final" localSheetId="5">#REF!</definedName>
    <definedName name="PIP11_PaidMemo_final">#REF!</definedName>
    <definedName name="PIP11_PaidMemo_final_n" localSheetId="5">#REF!</definedName>
    <definedName name="PIP11_PaidMemo_final_n">#REF!</definedName>
    <definedName name="PIP12_PaidMemo_f" localSheetId="5">#REF!</definedName>
    <definedName name="PIP12_PaidMemo_f">#REF!</definedName>
    <definedName name="PIP12_PaidMemo_final" localSheetId="5">#REF!</definedName>
    <definedName name="PIP12_PaidMemo_final">#REF!</definedName>
    <definedName name="PIP12_PaidMemo_final_n" localSheetId="5">#REF!</definedName>
    <definedName name="PIP12_PaidMemo_final_n">#REF!</definedName>
    <definedName name="PIP13_PaidMemo_f" localSheetId="5">#REF!</definedName>
    <definedName name="PIP13_PaidMemo_f">#REF!</definedName>
    <definedName name="PIP13_PaidMemo_final" localSheetId="5">#REF!</definedName>
    <definedName name="PIP13_PaidMemo_final">#REF!</definedName>
    <definedName name="PIP13_PaidMemo_final_n" localSheetId="5">#REF!</definedName>
    <definedName name="PIP13_PaidMemo_final_n">#REF!</definedName>
    <definedName name="PIP14_PaidMemo_f" localSheetId="5">#REF!</definedName>
    <definedName name="PIP14_PaidMemo_f">#REF!</definedName>
    <definedName name="PIP14_PaidMemo_final" localSheetId="5">#REF!</definedName>
    <definedName name="PIP14_PaidMemo_final">#REF!</definedName>
    <definedName name="PIP14_PaidMemo_final_n" localSheetId="5">#REF!</definedName>
    <definedName name="PIP14_PaidMemo_final_n">#REF!</definedName>
    <definedName name="_xlnm.Print_Area" localSheetId="1">'Data Entry'!$A$1:$E$41</definedName>
    <definedName name="_xlnm.Print_Area" localSheetId="2">'Exhibit A'!$A$2:$E$42</definedName>
    <definedName name="_xlnm.Print_Area" localSheetId="4">'Exhibit F'!$A$2:$J$28</definedName>
    <definedName name="_xlnm.Print_Area" localSheetId="5">'Exhibit G'!$A$2:$G$82</definedName>
    <definedName name="_xlnm.Print_Area" localSheetId="6">'Exhibit N'!$A$2:$H$31</definedName>
    <definedName name="_xlnm.Print_Area" localSheetId="7">'Exhibit O'!$A$2:$J$85</definedName>
    <definedName name="PRINT_AREA_MI" localSheetId="5">#REF!</definedName>
    <definedName name="PRINT_AREA_MI">#REF!</definedName>
    <definedName name="_xlnm.Print_Titles" localSheetId="3">'Exhibit B'!$2:$16</definedName>
    <definedName name="_xlnm.Print_Titles" localSheetId="4">'Exhibit F'!$2:$13</definedName>
    <definedName name="_xlnm.Print_Titles" localSheetId="5">'Exhibit G'!$2:$18</definedName>
    <definedName name="_xlnm.Print_Titles" localSheetId="7">'Exhibit O'!$2:$10</definedName>
    <definedName name="_xlnm.Print_Titles">#N/A</definedName>
    <definedName name="StatusCodes">'Data Entry'!$B$225:$B$226</definedName>
    <definedName name="summary" localSheetId="5">#REF!</definedName>
    <definedName name="summary">#REF!</definedName>
    <definedName name="TEMPL_92" localSheetId="5">#REF!</definedName>
    <definedName name="TEMPL_92">#REF!</definedName>
    <definedName name="xx" localSheetId="5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9" l="1"/>
  <c r="C14" i="69"/>
  <c r="Q228" i="6" l="1"/>
  <c r="S228" i="6" s="1"/>
  <c r="Q227" i="6"/>
  <c r="S227" i="6" s="1"/>
  <c r="Q226" i="6"/>
  <c r="S226" i="6" s="1"/>
  <c r="Q225" i="6"/>
  <c r="S225" i="6" s="1"/>
  <c r="S224" i="6"/>
  <c r="Q224" i="6"/>
  <c r="Q223" i="6"/>
  <c r="S223" i="6" s="1"/>
  <c r="Q222" i="6"/>
  <c r="S222" i="6" s="1"/>
  <c r="R221" i="6"/>
  <c r="Q221" i="6"/>
  <c r="Q220" i="6"/>
  <c r="S220" i="6" s="1"/>
  <c r="S221" i="6" l="1"/>
  <c r="A19" i="69" l="1"/>
  <c r="A18" i="69"/>
  <c r="I74" i="38" l="1"/>
  <c r="I73" i="38"/>
  <c r="I72" i="38"/>
  <c r="I71" i="38"/>
  <c r="I70" i="38"/>
  <c r="I69" i="38"/>
  <c r="I68" i="38"/>
  <c r="I67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E75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58" i="10"/>
  <c r="E57" i="10"/>
  <c r="E55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21" i="10"/>
  <c r="E20" i="10"/>
  <c r="C7" i="49" l="1"/>
  <c r="B55" i="38" l="1"/>
  <c r="A55" i="38"/>
  <c r="B54" i="38"/>
  <c r="A54" i="38"/>
  <c r="B53" i="38"/>
  <c r="A53" i="38"/>
  <c r="B52" i="38"/>
  <c r="A52" i="38"/>
  <c r="B51" i="38"/>
  <c r="A51" i="38"/>
  <c r="B50" i="38"/>
  <c r="A50" i="38"/>
  <c r="B49" i="38"/>
  <c r="A49" i="38"/>
  <c r="B48" i="38"/>
  <c r="A48" i="38"/>
  <c r="B47" i="38"/>
  <c r="A47" i="38"/>
  <c r="B46" i="38"/>
  <c r="A46" i="38"/>
  <c r="B45" i="38"/>
  <c r="A45" i="38"/>
  <c r="B44" i="38"/>
  <c r="A44" i="38"/>
  <c r="B43" i="38"/>
  <c r="A43" i="38"/>
  <c r="B42" i="38"/>
  <c r="A42" i="38"/>
  <c r="B41" i="38"/>
  <c r="A41" i="38"/>
  <c r="B40" i="38"/>
  <c r="A40" i="38"/>
  <c r="B39" i="38"/>
  <c r="A39" i="38"/>
  <c r="B38" i="38"/>
  <c r="A38" i="38"/>
  <c r="B37" i="38"/>
  <c r="A37" i="38"/>
  <c r="B36" i="38"/>
  <c r="A36" i="38"/>
  <c r="B35" i="38"/>
  <c r="A35" i="38"/>
  <c r="B34" i="38"/>
  <c r="A34" i="38"/>
  <c r="B33" i="38"/>
  <c r="A33" i="38"/>
  <c r="B32" i="38"/>
  <c r="A32" i="38"/>
  <c r="B31" i="38"/>
  <c r="A31" i="38"/>
  <c r="B30" i="38"/>
  <c r="A30" i="38"/>
  <c r="B29" i="38"/>
  <c r="A29" i="38"/>
  <c r="B28" i="38"/>
  <c r="A28" i="38"/>
  <c r="B27" i="38"/>
  <c r="A27" i="38"/>
  <c r="B26" i="38"/>
  <c r="A26" i="38"/>
  <c r="B25" i="38"/>
  <c r="A25" i="38"/>
  <c r="B24" i="38"/>
  <c r="A24" i="38"/>
  <c r="B23" i="38"/>
  <c r="A23" i="38"/>
  <c r="B22" i="38"/>
  <c r="A22" i="38"/>
  <c r="B21" i="38"/>
  <c r="A21" i="38"/>
  <c r="B20" i="38"/>
  <c r="A20" i="38"/>
  <c r="B19" i="38"/>
  <c r="A19" i="38"/>
  <c r="A72" i="38"/>
  <c r="B72" i="38"/>
  <c r="A73" i="38"/>
  <c r="B73" i="38"/>
  <c r="A74" i="38"/>
  <c r="B74" i="38"/>
  <c r="B71" i="38"/>
  <c r="A71" i="38"/>
  <c r="B70" i="38" l="1"/>
  <c r="A70" i="38"/>
  <c r="B69" i="38"/>
  <c r="A69" i="38"/>
  <c r="B68" i="38"/>
  <c r="A68" i="38"/>
  <c r="B67" i="38"/>
  <c r="A67" i="38"/>
  <c r="B66" i="38"/>
  <c r="A66" i="38"/>
  <c r="B65" i="38"/>
  <c r="A65" i="38"/>
  <c r="B64" i="38"/>
  <c r="A64" i="38"/>
  <c r="B63" i="38"/>
  <c r="A63" i="38"/>
  <c r="B62" i="38"/>
  <c r="A62" i="38"/>
  <c r="B61" i="38"/>
  <c r="A61" i="38"/>
  <c r="B60" i="38"/>
  <c r="A60" i="38"/>
  <c r="B59" i="38"/>
  <c r="A59" i="38"/>
  <c r="B58" i="38"/>
  <c r="A58" i="38"/>
  <c r="B57" i="38"/>
  <c r="A57" i="38"/>
  <c r="B56" i="38"/>
  <c r="A56" i="38"/>
  <c r="D27" i="49"/>
  <c r="F15" i="49"/>
  <c r="F16" i="49"/>
  <c r="F17" i="49"/>
  <c r="F18" i="49"/>
  <c r="F19" i="49"/>
  <c r="F20" i="49"/>
  <c r="F21" i="49"/>
  <c r="F22" i="49"/>
  <c r="F23" i="49"/>
  <c r="F24" i="49"/>
  <c r="F25" i="49"/>
  <c r="F14" i="49"/>
  <c r="F27" i="49" l="1"/>
  <c r="D28" i="67" s="1"/>
  <c r="D31" i="67" s="1"/>
  <c r="B75" i="68"/>
  <c r="A75" i="68"/>
  <c r="B74" i="68"/>
  <c r="A74" i="68"/>
  <c r="B73" i="68"/>
  <c r="A73" i="68"/>
  <c r="B72" i="68"/>
  <c r="A72" i="68"/>
  <c r="B71" i="68"/>
  <c r="A71" i="68"/>
  <c r="B70" i="68"/>
  <c r="A70" i="68"/>
  <c r="B69" i="68"/>
  <c r="A69" i="68"/>
  <c r="B68" i="68"/>
  <c r="A68" i="68"/>
  <c r="B67" i="68"/>
  <c r="A67" i="68"/>
  <c r="B66" i="68"/>
  <c r="A66" i="68"/>
  <c r="B65" i="68"/>
  <c r="A65" i="68"/>
  <c r="B64" i="68"/>
  <c r="A64" i="68"/>
  <c r="B63" i="68"/>
  <c r="A63" i="68"/>
  <c r="B62" i="68"/>
  <c r="A62" i="68"/>
  <c r="B61" i="68"/>
  <c r="A61" i="68"/>
  <c r="B60" i="68"/>
  <c r="A60" i="68"/>
  <c r="B59" i="68"/>
  <c r="A59" i="68"/>
  <c r="B58" i="68"/>
  <c r="A58" i="68"/>
  <c r="B57" i="68"/>
  <c r="A57" i="68"/>
  <c r="B55" i="68"/>
  <c r="A55" i="68"/>
  <c r="B54" i="68"/>
  <c r="A54" i="68"/>
  <c r="B53" i="68"/>
  <c r="A53" i="68"/>
  <c r="B52" i="68"/>
  <c r="A52" i="68"/>
  <c r="B51" i="68"/>
  <c r="A51" i="68"/>
  <c r="B50" i="68"/>
  <c r="A50" i="68"/>
  <c r="B49" i="68"/>
  <c r="A49" i="68"/>
  <c r="B48" i="68"/>
  <c r="A48" i="68"/>
  <c r="B47" i="68"/>
  <c r="A47" i="68"/>
  <c r="B46" i="68"/>
  <c r="A46" i="68"/>
  <c r="B45" i="68"/>
  <c r="A45" i="68"/>
  <c r="B44" i="68"/>
  <c r="A44" i="68"/>
  <c r="B43" i="68"/>
  <c r="A43" i="68"/>
  <c r="B42" i="68"/>
  <c r="A42" i="68"/>
  <c r="B41" i="68"/>
  <c r="A41" i="68"/>
  <c r="B40" i="68"/>
  <c r="A40" i="68"/>
  <c r="B39" i="68"/>
  <c r="A39" i="68"/>
  <c r="B38" i="68"/>
  <c r="A38" i="68"/>
  <c r="B37" i="68"/>
  <c r="A37" i="68"/>
  <c r="B36" i="68"/>
  <c r="A36" i="68"/>
  <c r="B35" i="68"/>
  <c r="A35" i="68"/>
  <c r="B34" i="68"/>
  <c r="A34" i="68"/>
  <c r="B33" i="68"/>
  <c r="A33" i="68"/>
  <c r="B32" i="68"/>
  <c r="A32" i="68"/>
  <c r="B31" i="68"/>
  <c r="A31" i="68"/>
  <c r="B30" i="68"/>
  <c r="A30" i="68"/>
  <c r="B29" i="68"/>
  <c r="A29" i="68"/>
  <c r="B28" i="68"/>
  <c r="A28" i="68"/>
  <c r="B27" i="68"/>
  <c r="A27" i="68"/>
  <c r="B26" i="68"/>
  <c r="A26" i="68"/>
  <c r="B25" i="68"/>
  <c r="A25" i="68"/>
  <c r="B24" i="68"/>
  <c r="A24" i="68"/>
  <c r="B23" i="68"/>
  <c r="A23" i="68"/>
  <c r="B22" i="68"/>
  <c r="A22" i="68"/>
  <c r="B21" i="68"/>
  <c r="A21" i="68"/>
  <c r="B20" i="68"/>
  <c r="A20" i="68"/>
  <c r="H16" i="12"/>
  <c r="H19" i="12" s="1"/>
  <c r="H23" i="12" s="1"/>
  <c r="D15" i="67" s="1"/>
  <c r="C40" i="67" s="1"/>
  <c r="D77" i="68"/>
  <c r="G7" i="68"/>
  <c r="E7" i="68"/>
  <c r="D7" i="68"/>
  <c r="C7" i="68"/>
  <c r="C6" i="68"/>
  <c r="C5" i="68"/>
  <c r="J75" i="10"/>
  <c r="C75" i="68" s="1"/>
  <c r="E75" i="68" s="1"/>
  <c r="J59" i="10"/>
  <c r="C59" i="68" s="1"/>
  <c r="J60" i="10"/>
  <c r="C60" i="68" s="1"/>
  <c r="J61" i="10"/>
  <c r="C61" i="68" s="1"/>
  <c r="J62" i="10"/>
  <c r="C62" i="68" s="1"/>
  <c r="J63" i="10"/>
  <c r="C63" i="68" s="1"/>
  <c r="J64" i="10"/>
  <c r="C64" i="68" s="1"/>
  <c r="J65" i="10"/>
  <c r="C65" i="68" s="1"/>
  <c r="J66" i="10"/>
  <c r="C66" i="68" s="1"/>
  <c r="J67" i="10"/>
  <c r="C67" i="68" s="1"/>
  <c r="J68" i="10"/>
  <c r="C68" i="68" s="1"/>
  <c r="J69" i="10"/>
  <c r="C69" i="68" s="1"/>
  <c r="J70" i="10"/>
  <c r="C70" i="68" s="1"/>
  <c r="J71" i="10"/>
  <c r="C71" i="68" s="1"/>
  <c r="J72" i="10"/>
  <c r="C72" i="68" s="1"/>
  <c r="J73" i="10"/>
  <c r="C73" i="68" s="1"/>
  <c r="J74" i="10"/>
  <c r="C74" i="68" s="1"/>
  <c r="J58" i="10"/>
  <c r="C58" i="68" s="1"/>
  <c r="J57" i="10"/>
  <c r="C57" i="68" s="1"/>
  <c r="J55" i="10"/>
  <c r="C55" i="68" s="1"/>
  <c r="J22" i="10"/>
  <c r="C22" i="68" s="1"/>
  <c r="J23" i="10"/>
  <c r="C23" i="68" s="1"/>
  <c r="J24" i="10"/>
  <c r="C24" i="68" s="1"/>
  <c r="E24" i="68" s="1"/>
  <c r="J25" i="10"/>
  <c r="C25" i="68" s="1"/>
  <c r="J26" i="10"/>
  <c r="C26" i="68" s="1"/>
  <c r="J27" i="10"/>
  <c r="C27" i="68" s="1"/>
  <c r="J28" i="10"/>
  <c r="C28" i="68" s="1"/>
  <c r="J29" i="10"/>
  <c r="C29" i="68" s="1"/>
  <c r="J30" i="10"/>
  <c r="C30" i="68" s="1"/>
  <c r="J31" i="10"/>
  <c r="C31" i="68" s="1"/>
  <c r="J32" i="10"/>
  <c r="C32" i="68" s="1"/>
  <c r="J33" i="10"/>
  <c r="C33" i="68" s="1"/>
  <c r="J34" i="10"/>
  <c r="C34" i="68" s="1"/>
  <c r="J35" i="10"/>
  <c r="C35" i="68" s="1"/>
  <c r="J36" i="10"/>
  <c r="C36" i="68" s="1"/>
  <c r="E36" i="68" s="1"/>
  <c r="J37" i="10"/>
  <c r="C37" i="68" s="1"/>
  <c r="E37" i="68" s="1"/>
  <c r="J38" i="10"/>
  <c r="C38" i="68" s="1"/>
  <c r="J39" i="10"/>
  <c r="C39" i="68" s="1"/>
  <c r="J40" i="10"/>
  <c r="C40" i="68" s="1"/>
  <c r="E40" i="68" s="1"/>
  <c r="J41" i="10"/>
  <c r="C41" i="68" s="1"/>
  <c r="J42" i="10"/>
  <c r="C42" i="68" s="1"/>
  <c r="J43" i="10"/>
  <c r="C43" i="68" s="1"/>
  <c r="J44" i="10"/>
  <c r="C44" i="68" s="1"/>
  <c r="J45" i="10"/>
  <c r="C45" i="68" s="1"/>
  <c r="J46" i="10"/>
  <c r="C46" i="68" s="1"/>
  <c r="J47" i="10"/>
  <c r="C47" i="68" s="1"/>
  <c r="J48" i="10"/>
  <c r="C48" i="68" s="1"/>
  <c r="E48" i="68" s="1"/>
  <c r="J49" i="10"/>
  <c r="C49" i="68" s="1"/>
  <c r="J50" i="10"/>
  <c r="C50" i="68" s="1"/>
  <c r="J51" i="10"/>
  <c r="C51" i="68" s="1"/>
  <c r="J52" i="10"/>
  <c r="C52" i="68" s="1"/>
  <c r="J53" i="10"/>
  <c r="C53" i="68" s="1"/>
  <c r="J54" i="10"/>
  <c r="C54" i="68" s="1"/>
  <c r="J21" i="10"/>
  <c r="C21" i="68" s="1"/>
  <c r="J20" i="10"/>
  <c r="C20" i="68" s="1"/>
  <c r="E18" i="10"/>
  <c r="E77" i="10" s="1"/>
  <c r="D77" i="10"/>
  <c r="E74" i="68" l="1"/>
  <c r="E55" i="68"/>
  <c r="E69" i="68"/>
  <c r="E52" i="68"/>
  <c r="E57" i="68"/>
  <c r="E65" i="68"/>
  <c r="E70" i="68"/>
  <c r="E25" i="68"/>
  <c r="E32" i="68"/>
  <c r="E53" i="68"/>
  <c r="E61" i="68"/>
  <c r="E66" i="68"/>
  <c r="E27" i="68"/>
  <c r="E29" i="68"/>
  <c r="E44" i="68"/>
  <c r="E21" i="68"/>
  <c r="E28" i="68"/>
  <c r="E33" i="68"/>
  <c r="E58" i="68"/>
  <c r="E43" i="68"/>
  <c r="E45" i="68"/>
  <c r="E49" i="68"/>
  <c r="E41" i="68"/>
  <c r="E60" i="68"/>
  <c r="E62" i="68"/>
  <c r="E51" i="68"/>
  <c r="E35" i="68"/>
  <c r="E64" i="68"/>
  <c r="E39" i="68"/>
  <c r="E47" i="68"/>
  <c r="E23" i="68"/>
  <c r="E31" i="68"/>
  <c r="E22" i="68"/>
  <c r="E38" i="68"/>
  <c r="E54" i="68"/>
  <c r="E20" i="68"/>
  <c r="E26" i="68"/>
  <c r="E42" i="68"/>
  <c r="E59" i="68"/>
  <c r="E68" i="68"/>
  <c r="E30" i="68"/>
  <c r="E46" i="68"/>
  <c r="E63" i="68"/>
  <c r="E71" i="68"/>
  <c r="E72" i="68"/>
  <c r="E34" i="68"/>
  <c r="E50" i="68"/>
  <c r="E67" i="68"/>
  <c r="E73" i="68"/>
  <c r="E77" i="68" l="1"/>
  <c r="E79" i="68" s="1"/>
  <c r="D18" i="67" s="1"/>
  <c r="D21" i="67" s="1"/>
  <c r="D23" i="67" l="1"/>
  <c r="D34" i="67" s="1"/>
  <c r="D40" i="67"/>
  <c r="E40" i="67" s="1"/>
  <c r="I6" i="6"/>
  <c r="E6" i="6"/>
  <c r="C6" i="6"/>
  <c r="C5" i="6"/>
  <c r="C4" i="6"/>
  <c r="J7" i="38"/>
  <c r="E7" i="38"/>
  <c r="C7" i="38"/>
  <c r="C6" i="38"/>
  <c r="C5" i="38"/>
  <c r="H7" i="49"/>
  <c r="E7" i="49"/>
  <c r="C6" i="49"/>
  <c r="C5" i="49"/>
  <c r="J7" i="12"/>
  <c r="E7" i="12"/>
  <c r="C7" i="12"/>
  <c r="C6" i="12"/>
  <c r="C5" i="12"/>
  <c r="J6" i="10"/>
  <c r="E6" i="10"/>
  <c r="C6" i="10"/>
  <c r="C5" i="10"/>
  <c r="C4" i="10"/>
  <c r="E4" i="67"/>
  <c r="E6" i="67"/>
  <c r="C6" i="67"/>
  <c r="C5" i="67"/>
  <c r="C4" i="67"/>
  <c r="D41" i="67" l="1"/>
  <c r="D42" i="67" s="1"/>
  <c r="C41" i="67"/>
  <c r="Q241" i="6"/>
  <c r="S241" i="6" s="1"/>
  <c r="Q242" i="6"/>
  <c r="S242" i="6" s="1"/>
  <c r="Q243" i="6"/>
  <c r="S243" i="6" s="1"/>
  <c r="Q244" i="6"/>
  <c r="S244" i="6" s="1"/>
  <c r="Q245" i="6"/>
  <c r="S245" i="6" s="1"/>
  <c r="Q246" i="6"/>
  <c r="S246" i="6" s="1"/>
  <c r="Q247" i="6"/>
  <c r="S247" i="6" s="1"/>
  <c r="Q248" i="6"/>
  <c r="S248" i="6" s="1"/>
  <c r="Q249" i="6"/>
  <c r="S249" i="6" s="1"/>
  <c r="Q250" i="6"/>
  <c r="S250" i="6" s="1"/>
  <c r="Q251" i="6"/>
  <c r="S251" i="6" s="1"/>
  <c r="Q252" i="6"/>
  <c r="S252" i="6" s="1"/>
  <c r="Q253" i="6"/>
  <c r="S253" i="6" s="1"/>
  <c r="Q254" i="6"/>
  <c r="S254" i="6" s="1"/>
  <c r="Q255" i="6"/>
  <c r="S255" i="6" s="1"/>
  <c r="Q256" i="6"/>
  <c r="S256" i="6" s="1"/>
  <c r="Q257" i="6"/>
  <c r="S257" i="6" s="1"/>
  <c r="Q258" i="6"/>
  <c r="S258" i="6" s="1"/>
  <c r="Q259" i="6"/>
  <c r="S259" i="6" s="1"/>
  <c r="Q260" i="6"/>
  <c r="S260" i="6" s="1"/>
  <c r="Q261" i="6"/>
  <c r="S261" i="6" s="1"/>
  <c r="Q262" i="6"/>
  <c r="S262" i="6" s="1"/>
  <c r="Q263" i="6"/>
  <c r="S263" i="6" s="1"/>
  <c r="Q264" i="6"/>
  <c r="S264" i="6" s="1"/>
  <c r="Q265" i="6"/>
  <c r="S265" i="6" s="1"/>
  <c r="Q266" i="6"/>
  <c r="S266" i="6" s="1"/>
  <c r="Q267" i="6"/>
  <c r="S267" i="6" s="1"/>
  <c r="Q268" i="6"/>
  <c r="S268" i="6" s="1"/>
  <c r="Q269" i="6"/>
  <c r="S269" i="6" s="1"/>
  <c r="Q270" i="6"/>
  <c r="S270" i="6" s="1"/>
  <c r="Q271" i="6"/>
  <c r="S271" i="6" s="1"/>
  <c r="Q272" i="6"/>
  <c r="S272" i="6" s="1"/>
  <c r="Q273" i="6"/>
  <c r="S273" i="6" s="1"/>
  <c r="Q274" i="6"/>
  <c r="S274" i="6" s="1"/>
  <c r="Q318" i="6"/>
  <c r="S318" i="6" s="1"/>
  <c r="Q319" i="6"/>
  <c r="S319" i="6" s="1"/>
  <c r="Q320" i="6"/>
  <c r="S320" i="6" s="1"/>
  <c r="Q321" i="6"/>
  <c r="S321" i="6" s="1"/>
  <c r="Q322" i="6"/>
  <c r="S322" i="6" s="1"/>
  <c r="Q323" i="6"/>
  <c r="S323" i="6" s="1"/>
  <c r="Q324" i="6"/>
  <c r="S324" i="6" s="1"/>
  <c r="Q325" i="6"/>
  <c r="S325" i="6" s="1"/>
  <c r="Q326" i="6"/>
  <c r="S326" i="6" s="1"/>
  <c r="Q327" i="6"/>
  <c r="S327" i="6" s="1"/>
  <c r="Q328" i="6"/>
  <c r="S328" i="6" s="1"/>
  <c r="Q329" i="6"/>
  <c r="S329" i="6" s="1"/>
  <c r="Q330" i="6"/>
  <c r="S330" i="6" s="1"/>
  <c r="Q331" i="6"/>
  <c r="S331" i="6" s="1"/>
  <c r="Q332" i="6"/>
  <c r="S332" i="6" s="1"/>
  <c r="Q333" i="6"/>
  <c r="S333" i="6" s="1"/>
  <c r="C42" i="67" l="1"/>
  <c r="E42" i="67" s="1"/>
  <c r="E41" i="67"/>
  <c r="H22" i="38"/>
  <c r="J22" i="38" l="1"/>
  <c r="H22" i="10" s="1"/>
  <c r="I22" i="10" s="1"/>
  <c r="F22" i="68" s="1"/>
  <c r="D76" i="38" l="1"/>
  <c r="E76" i="38"/>
  <c r="F76" i="38"/>
  <c r="G76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64" i="38"/>
  <c r="H65" i="38"/>
  <c r="H66" i="38"/>
  <c r="H67" i="38"/>
  <c r="H68" i="38"/>
  <c r="H69" i="38"/>
  <c r="H70" i="38"/>
  <c r="H71" i="38"/>
  <c r="H72" i="38"/>
  <c r="H73" i="38"/>
  <c r="H74" i="38"/>
  <c r="D7" i="38"/>
  <c r="J39" i="38" l="1"/>
  <c r="H39" i="10" s="1"/>
  <c r="I39" i="10" s="1"/>
  <c r="F39" i="68" s="1"/>
  <c r="J35" i="38"/>
  <c r="H35" i="10" s="1"/>
  <c r="I35" i="10" s="1"/>
  <c r="F35" i="68" s="1"/>
  <c r="J51" i="38"/>
  <c r="H51" i="10" s="1"/>
  <c r="I51" i="10" s="1"/>
  <c r="F51" i="68" s="1"/>
  <c r="J47" i="38"/>
  <c r="H47" i="10" s="1"/>
  <c r="I47" i="10" s="1"/>
  <c r="F47" i="68" s="1"/>
  <c r="J43" i="38"/>
  <c r="H43" i="10" s="1"/>
  <c r="I43" i="10" s="1"/>
  <c r="F43" i="68" s="1"/>
  <c r="J65" i="38"/>
  <c r="H66" i="10" s="1"/>
  <c r="I66" i="10" s="1"/>
  <c r="F66" i="68" s="1"/>
  <c r="J61" i="38"/>
  <c r="H62" i="10" s="1"/>
  <c r="I62" i="10" s="1"/>
  <c r="F62" i="68" s="1"/>
  <c r="J57" i="38"/>
  <c r="H58" i="10" s="1"/>
  <c r="I58" i="10" s="1"/>
  <c r="F58" i="68" s="1"/>
  <c r="J53" i="38"/>
  <c r="H53" i="10" s="1"/>
  <c r="I53" i="10" s="1"/>
  <c r="F53" i="68" s="1"/>
  <c r="J72" i="38"/>
  <c r="H73" i="10" s="1"/>
  <c r="I73" i="10" s="1"/>
  <c r="F73" i="68" s="1"/>
  <c r="J68" i="38"/>
  <c r="H69" i="10" s="1"/>
  <c r="I69" i="10" s="1"/>
  <c r="F69" i="68" s="1"/>
  <c r="J34" i="38"/>
  <c r="H34" i="10" s="1"/>
  <c r="I34" i="10" s="1"/>
  <c r="F34" i="68" s="1"/>
  <c r="J38" i="38"/>
  <c r="H38" i="10" s="1"/>
  <c r="I38" i="10" s="1"/>
  <c r="F38" i="68" s="1"/>
  <c r="J41" i="38"/>
  <c r="H41" i="10" s="1"/>
  <c r="I41" i="10" s="1"/>
  <c r="F41" i="68" s="1"/>
  <c r="J50" i="38"/>
  <c r="H50" i="10" s="1"/>
  <c r="I50" i="10" s="1"/>
  <c r="F50" i="68" s="1"/>
  <c r="J46" i="38"/>
  <c r="H46" i="10" s="1"/>
  <c r="I46" i="10" s="1"/>
  <c r="F46" i="68" s="1"/>
  <c r="J42" i="38"/>
  <c r="H42" i="10" s="1"/>
  <c r="I42" i="10" s="1"/>
  <c r="F42" i="68" s="1"/>
  <c r="J64" i="38"/>
  <c r="H65" i="10" s="1"/>
  <c r="I65" i="10" s="1"/>
  <c r="F65" i="68" s="1"/>
  <c r="J60" i="38"/>
  <c r="H61" i="10" s="1"/>
  <c r="I61" i="10" s="1"/>
  <c r="F61" i="68" s="1"/>
  <c r="J56" i="38"/>
  <c r="H57" i="10" s="1"/>
  <c r="I57" i="10" s="1"/>
  <c r="F57" i="68" s="1"/>
  <c r="J52" i="38"/>
  <c r="H52" i="10" s="1"/>
  <c r="I52" i="10" s="1"/>
  <c r="F52" i="68" s="1"/>
  <c r="J71" i="38"/>
  <c r="H72" i="10" s="1"/>
  <c r="I72" i="10" s="1"/>
  <c r="F72" i="68" s="1"/>
  <c r="J32" i="38"/>
  <c r="H32" i="10" s="1"/>
  <c r="I32" i="10" s="1"/>
  <c r="F32" i="68" s="1"/>
  <c r="J37" i="38"/>
  <c r="H37" i="10" s="1"/>
  <c r="I37" i="10" s="1"/>
  <c r="F37" i="68" s="1"/>
  <c r="J49" i="38"/>
  <c r="H49" i="10" s="1"/>
  <c r="I49" i="10" s="1"/>
  <c r="F49" i="68" s="1"/>
  <c r="J45" i="38"/>
  <c r="H45" i="10" s="1"/>
  <c r="I45" i="10" s="1"/>
  <c r="F45" i="68" s="1"/>
  <c r="J67" i="38"/>
  <c r="H68" i="10" s="1"/>
  <c r="I68" i="10" s="1"/>
  <c r="F68" i="68" s="1"/>
  <c r="J63" i="38"/>
  <c r="H64" i="10" s="1"/>
  <c r="I64" i="10" s="1"/>
  <c r="F64" i="68" s="1"/>
  <c r="J59" i="38"/>
  <c r="H60" i="10" s="1"/>
  <c r="I60" i="10" s="1"/>
  <c r="F60" i="68" s="1"/>
  <c r="J55" i="38"/>
  <c r="H55" i="10" s="1"/>
  <c r="I55" i="10" s="1"/>
  <c r="F55" i="68" s="1"/>
  <c r="J74" i="38"/>
  <c r="H75" i="10" s="1"/>
  <c r="I75" i="10" s="1"/>
  <c r="F75" i="68" s="1"/>
  <c r="J70" i="38"/>
  <c r="H71" i="10" s="1"/>
  <c r="I71" i="10" s="1"/>
  <c r="F71" i="68" s="1"/>
  <c r="J40" i="38"/>
  <c r="H40" i="10" s="1"/>
  <c r="I40" i="10" s="1"/>
  <c r="F40" i="68" s="1"/>
  <c r="J36" i="38"/>
  <c r="H36" i="10" s="1"/>
  <c r="I36" i="10" s="1"/>
  <c r="F36" i="68" s="1"/>
  <c r="J48" i="38"/>
  <c r="H48" i="10" s="1"/>
  <c r="I48" i="10" s="1"/>
  <c r="F48" i="68" s="1"/>
  <c r="J44" i="38"/>
  <c r="H44" i="10" s="1"/>
  <c r="I44" i="10" s="1"/>
  <c r="F44" i="68" s="1"/>
  <c r="J66" i="38"/>
  <c r="H67" i="10" s="1"/>
  <c r="I67" i="10" s="1"/>
  <c r="F67" i="68" s="1"/>
  <c r="J62" i="38"/>
  <c r="H63" i="10" s="1"/>
  <c r="I63" i="10" s="1"/>
  <c r="F63" i="68" s="1"/>
  <c r="J58" i="38"/>
  <c r="H59" i="10" s="1"/>
  <c r="I59" i="10" s="1"/>
  <c r="F59" i="68" s="1"/>
  <c r="J54" i="38"/>
  <c r="H54" i="10" s="1"/>
  <c r="I54" i="10" s="1"/>
  <c r="F54" i="68" s="1"/>
  <c r="J73" i="38"/>
  <c r="H74" i="10" s="1"/>
  <c r="I74" i="10" s="1"/>
  <c r="F74" i="68" s="1"/>
  <c r="J69" i="38"/>
  <c r="H70" i="10" s="1"/>
  <c r="I70" i="10" s="1"/>
  <c r="F70" i="68" s="1"/>
  <c r="J30" i="38"/>
  <c r="H30" i="10" s="1"/>
  <c r="I30" i="10" s="1"/>
  <c r="F30" i="68" s="1"/>
  <c r="J33" i="38"/>
  <c r="H33" i="10" s="1"/>
  <c r="I33" i="10" s="1"/>
  <c r="F33" i="68" s="1"/>
  <c r="J29" i="38"/>
  <c r="H29" i="10" s="1"/>
  <c r="I29" i="10" s="1"/>
  <c r="F29" i="68" s="1"/>
  <c r="J31" i="38"/>
  <c r="H31" i="10" s="1"/>
  <c r="I31" i="10" s="1"/>
  <c r="F31" i="68" s="1"/>
  <c r="I76" i="38" l="1"/>
  <c r="C76" i="38" l="1"/>
  <c r="Q187" i="6" l="1"/>
  <c r="S187" i="6" s="1"/>
  <c r="Q219" i="6"/>
  <c r="S219" i="6" s="1"/>
  <c r="H26" i="38" l="1"/>
  <c r="J26" i="38" s="1"/>
  <c r="H26" i="10" s="1"/>
  <c r="I26" i="10" s="1"/>
  <c r="F26" i="68" s="1"/>
  <c r="H27" i="38"/>
  <c r="J27" i="38" s="1"/>
  <c r="H27" i="10" s="1"/>
  <c r="I27" i="10" s="1"/>
  <c r="F27" i="68" s="1"/>
  <c r="H20" i="38"/>
  <c r="H21" i="38"/>
  <c r="H23" i="38"/>
  <c r="H351" i="6" l="1"/>
  <c r="I351" i="6"/>
  <c r="H50" i="6"/>
  <c r="I50" i="6"/>
  <c r="Q233" i="6" l="1"/>
  <c r="S233" i="6" s="1"/>
  <c r="Q235" i="6"/>
  <c r="S235" i="6" s="1"/>
  <c r="I276" i="6" l="1"/>
  <c r="I277" i="6" s="1"/>
  <c r="Q288" i="6" l="1"/>
  <c r="S288" i="6" s="1"/>
  <c r="Q234" i="6" l="1"/>
  <c r="S234" i="6" s="1"/>
  <c r="H28" i="38" l="1"/>
  <c r="J28" i="38" s="1"/>
  <c r="H28" i="10" s="1"/>
  <c r="I28" i="10" s="1"/>
  <c r="F28" i="68" s="1"/>
  <c r="H25" i="38"/>
  <c r="J25" i="38" s="1"/>
  <c r="H25" i="10" s="1"/>
  <c r="I25" i="10" s="1"/>
  <c r="F25" i="68" s="1"/>
  <c r="Q236" i="6" l="1"/>
  <c r="S236" i="6" s="1"/>
  <c r="Q237" i="6"/>
  <c r="S237" i="6" s="1"/>
  <c r="Q238" i="6"/>
  <c r="S238" i="6" s="1"/>
  <c r="Q239" i="6"/>
  <c r="S239" i="6" s="1"/>
  <c r="Q240" i="6"/>
  <c r="S240" i="6" s="1"/>
  <c r="H24" i="38" l="1"/>
  <c r="J24" i="38" s="1"/>
  <c r="H24" i="10" s="1"/>
  <c r="I24" i="10" s="1"/>
  <c r="F24" i="68" s="1"/>
  <c r="P351" i="6" l="1"/>
  <c r="G351" i="6"/>
  <c r="J351" i="6"/>
  <c r="K351" i="6"/>
  <c r="L351" i="6"/>
  <c r="M351" i="6"/>
  <c r="N351" i="6"/>
  <c r="O351" i="6"/>
  <c r="D7" i="49" l="1"/>
  <c r="Q278" i="6"/>
  <c r="S278" i="6" s="1"/>
  <c r="Q279" i="6"/>
  <c r="S279" i="6" s="1"/>
  <c r="O276" i="6"/>
  <c r="O277" i="6" s="1"/>
  <c r="O50" i="6"/>
  <c r="Q352" i="6"/>
  <c r="S352" i="6" s="1"/>
  <c r="Q354" i="6"/>
  <c r="Q349" i="6"/>
  <c r="Q348" i="6"/>
  <c r="Q346" i="6"/>
  <c r="Q345" i="6"/>
  <c r="Q344" i="6"/>
  <c r="Q343" i="6"/>
  <c r="Q342" i="6"/>
  <c r="Q341" i="6"/>
  <c r="Q340" i="6"/>
  <c r="Q339" i="6"/>
  <c r="Q338" i="6"/>
  <c r="Q337" i="6"/>
  <c r="Q336" i="6"/>
  <c r="Q335" i="6"/>
  <c r="Q334" i="6"/>
  <c r="Q317" i="6"/>
  <c r="Q316" i="6"/>
  <c r="Q315" i="6"/>
  <c r="Q314" i="6"/>
  <c r="Q313" i="6"/>
  <c r="Q312" i="6"/>
  <c r="Q311" i="6"/>
  <c r="Q310" i="6"/>
  <c r="Q309" i="6"/>
  <c r="Q308" i="6"/>
  <c r="Q307" i="6"/>
  <c r="Q306" i="6"/>
  <c r="Q305" i="6"/>
  <c r="Q304" i="6"/>
  <c r="Q303" i="6"/>
  <c r="Q302" i="6"/>
  <c r="Q301" i="6"/>
  <c r="Q300" i="6"/>
  <c r="Q299" i="6"/>
  <c r="Q298" i="6"/>
  <c r="Q297" i="6"/>
  <c r="Q296" i="6"/>
  <c r="Q295" i="6"/>
  <c r="Q294" i="6"/>
  <c r="Q293" i="6"/>
  <c r="Q292" i="6"/>
  <c r="Q291" i="6"/>
  <c r="Q290" i="6"/>
  <c r="Q289" i="6"/>
  <c r="Q230" i="6"/>
  <c r="Q229" i="6"/>
  <c r="Q218" i="6"/>
  <c r="Q217" i="6"/>
  <c r="Q216" i="6"/>
  <c r="Q215" i="6"/>
  <c r="Q214" i="6"/>
  <c r="Q212" i="6"/>
  <c r="R212" i="6" s="1"/>
  <c r="Q210" i="6"/>
  <c r="Q209" i="6"/>
  <c r="Q208" i="6"/>
  <c r="Q207" i="6"/>
  <c r="Q206" i="6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0" i="6"/>
  <c r="Q149" i="6"/>
  <c r="Q148" i="6"/>
  <c r="Q147" i="6"/>
  <c r="Q146" i="6"/>
  <c r="R146" i="6" s="1"/>
  <c r="Q145" i="6"/>
  <c r="Q144" i="6"/>
  <c r="Q143" i="6"/>
  <c r="Q142" i="6"/>
  <c r="Q141" i="6"/>
  <c r="Q140" i="6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1" i="6"/>
  <c r="Q100" i="6"/>
  <c r="Q99" i="6"/>
  <c r="Q98" i="6"/>
  <c r="Q97" i="6"/>
  <c r="Q96" i="6"/>
  <c r="Q95" i="6"/>
  <c r="Q94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12" i="6"/>
  <c r="R196" i="6" l="1"/>
  <c r="P276" i="6"/>
  <c r="P277" i="6" s="1"/>
  <c r="P50" i="6"/>
  <c r="N276" i="6" l="1"/>
  <c r="N277" i="6" s="1"/>
  <c r="N50" i="6"/>
  <c r="S77" i="6" l="1"/>
  <c r="S112" i="6"/>
  <c r="S100" i="6"/>
  <c r="S64" i="6"/>
  <c r="Q355" i="6" l="1"/>
  <c r="Q353" i="6" l="1"/>
  <c r="E351" i="6"/>
  <c r="F351" i="6"/>
  <c r="Q347" i="6"/>
  <c r="Q351" i="6" l="1"/>
  <c r="D351" i="6"/>
  <c r="Q213" i="6"/>
  <c r="Q280" i="6"/>
  <c r="Q151" i="6"/>
  <c r="Q102" i="6"/>
  <c r="Q54" i="6"/>
  <c r="H19" i="38" l="1"/>
  <c r="H76" i="38" s="1"/>
  <c r="J276" i="6" l="1"/>
  <c r="J277" i="6" s="1"/>
  <c r="F276" i="6"/>
  <c r="F277" i="6" s="1"/>
  <c r="E276" i="6"/>
  <c r="E277" i="6" s="1"/>
  <c r="D276" i="6"/>
  <c r="J50" i="6"/>
  <c r="G50" i="6"/>
  <c r="F50" i="6"/>
  <c r="E50" i="6"/>
  <c r="D50" i="6"/>
  <c r="S354" i="6"/>
  <c r="S355" i="6"/>
  <c r="S343" i="6"/>
  <c r="S345" i="6"/>
  <c r="S347" i="6"/>
  <c r="S310" i="6"/>
  <c r="S306" i="6"/>
  <c r="S300" i="6"/>
  <c r="S302" i="6"/>
  <c r="S304" i="6"/>
  <c r="S307" i="6"/>
  <c r="S57" i="6"/>
  <c r="S59" i="6"/>
  <c r="S60" i="6"/>
  <c r="S168" i="6"/>
  <c r="S102" i="6"/>
  <c r="M276" i="6"/>
  <c r="M277" i="6" s="1"/>
  <c r="L276" i="6"/>
  <c r="L277" i="6" s="1"/>
  <c r="M50" i="6"/>
  <c r="L50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31" i="6"/>
  <c r="S32" i="6"/>
  <c r="S33" i="6"/>
  <c r="S34" i="6"/>
  <c r="S35" i="6"/>
  <c r="S36" i="6"/>
  <c r="S37" i="6"/>
  <c r="S45" i="6"/>
  <c r="S46" i="6"/>
  <c r="S47" i="6"/>
  <c r="S48" i="6"/>
  <c r="S39" i="6"/>
  <c r="S40" i="6"/>
  <c r="S41" i="6"/>
  <c r="S42" i="6"/>
  <c r="S43" i="6"/>
  <c r="S44" i="6"/>
  <c r="S153" i="6"/>
  <c r="S154" i="6"/>
  <c r="S108" i="6"/>
  <c r="S109" i="6"/>
  <c r="S171" i="6"/>
  <c r="S172" i="6"/>
  <c r="S173" i="6"/>
  <c r="S174" i="6"/>
  <c r="S175" i="6"/>
  <c r="S176" i="6"/>
  <c r="S73" i="6"/>
  <c r="S74" i="6"/>
  <c r="S75" i="6"/>
  <c r="S188" i="6"/>
  <c r="S194" i="6"/>
  <c r="S218" i="6"/>
  <c r="S170" i="6"/>
  <c r="S111" i="6"/>
  <c r="S213" i="6"/>
  <c r="S214" i="6"/>
  <c r="S161" i="6"/>
  <c r="S162" i="6"/>
  <c r="S163" i="6"/>
  <c r="S101" i="6"/>
  <c r="S104" i="6"/>
  <c r="S105" i="6"/>
  <c r="S106" i="6"/>
  <c r="S97" i="6"/>
  <c r="S98" i="6"/>
  <c r="S99" i="6"/>
  <c r="S94" i="6"/>
  <c r="S95" i="6"/>
  <c r="S96" i="6"/>
  <c r="S116" i="6"/>
  <c r="S118" i="6"/>
  <c r="S119" i="6"/>
  <c r="S164" i="6"/>
  <c r="S201" i="6"/>
  <c r="S205" i="6"/>
  <c r="S117" i="6"/>
  <c r="S113" i="6"/>
  <c r="S114" i="6"/>
  <c r="S115" i="6"/>
  <c r="S78" i="6"/>
  <c r="S79" i="6"/>
  <c r="S90" i="6"/>
  <c r="S82" i="6"/>
  <c r="S83" i="6"/>
  <c r="S84" i="6"/>
  <c r="S85" i="6"/>
  <c r="S87" i="6"/>
  <c r="S88" i="6"/>
  <c r="S89" i="6"/>
  <c r="S91" i="6"/>
  <c r="S92" i="6"/>
  <c r="S217" i="6"/>
  <c r="S62" i="6"/>
  <c r="S65" i="6"/>
  <c r="S66" i="6"/>
  <c r="S207" i="6"/>
  <c r="S151" i="6"/>
  <c r="S149" i="6"/>
  <c r="S178" i="6"/>
  <c r="R179" i="6"/>
  <c r="S179" i="6" s="1"/>
  <c r="S180" i="6"/>
  <c r="S202" i="6"/>
  <c r="S150" i="6"/>
  <c r="S121" i="6"/>
  <c r="S122" i="6"/>
  <c r="S123" i="6"/>
  <c r="S145" i="6"/>
  <c r="S165" i="6"/>
  <c r="S229" i="6"/>
  <c r="S125" i="6"/>
  <c r="S126" i="6"/>
  <c r="S127" i="6"/>
  <c r="S128" i="6"/>
  <c r="S129" i="6"/>
  <c r="S136" i="6"/>
  <c r="S137" i="6"/>
  <c r="S138" i="6"/>
  <c r="S139" i="6"/>
  <c r="S140" i="6"/>
  <c r="S146" i="6"/>
  <c r="S147" i="6"/>
  <c r="S148" i="6"/>
  <c r="S130" i="6"/>
  <c r="S131" i="6"/>
  <c r="S132" i="6"/>
  <c r="S133" i="6"/>
  <c r="S134" i="6"/>
  <c r="S135" i="6"/>
  <c r="S67" i="6"/>
  <c r="S68" i="6"/>
  <c r="S69" i="6"/>
  <c r="S70" i="6"/>
  <c r="S71" i="6"/>
  <c r="S76" i="6"/>
  <c r="S80" i="6"/>
  <c r="S72" i="6"/>
  <c r="S210" i="6"/>
  <c r="S58" i="6"/>
  <c r="S61" i="6"/>
  <c r="S63" i="6"/>
  <c r="S166" i="6"/>
  <c r="S167" i="6"/>
  <c r="S189" i="6"/>
  <c r="S190" i="6"/>
  <c r="S191" i="6"/>
  <c r="S192" i="6"/>
  <c r="S182" i="6"/>
  <c r="S183" i="6"/>
  <c r="S157" i="6"/>
  <c r="S158" i="6"/>
  <c r="S193" i="6"/>
  <c r="S195" i="6"/>
  <c r="S196" i="6"/>
  <c r="S197" i="6"/>
  <c r="S198" i="6"/>
  <c r="S199" i="6"/>
  <c r="S200" i="6"/>
  <c r="S212" i="6"/>
  <c r="S208" i="6"/>
  <c r="S209" i="6"/>
  <c r="S159" i="6"/>
  <c r="S160" i="6"/>
  <c r="S143" i="6"/>
  <c r="S144" i="6"/>
  <c r="S169" i="6"/>
  <c r="S204" i="6"/>
  <c r="S215" i="6"/>
  <c r="S216" i="6"/>
  <c r="S230" i="6"/>
  <c r="S185" i="6"/>
  <c r="S184" i="6"/>
  <c r="S186" i="6"/>
  <c r="S289" i="6"/>
  <c r="S292" i="6"/>
  <c r="S290" i="6"/>
  <c r="S291" i="6"/>
  <c r="S293" i="6"/>
  <c r="S295" i="6"/>
  <c r="S294" i="6"/>
  <c r="S296" i="6"/>
  <c r="S297" i="6"/>
  <c r="S298" i="6"/>
  <c r="S299" i="6"/>
  <c r="S305" i="6"/>
  <c r="S342" i="6"/>
  <c r="S344" i="6"/>
  <c r="S346" i="6"/>
  <c r="S348" i="6"/>
  <c r="S349" i="6"/>
  <c r="S340" i="6"/>
  <c r="S341" i="6"/>
  <c r="S311" i="6"/>
  <c r="S312" i="6"/>
  <c r="S314" i="6"/>
  <c r="S315" i="6"/>
  <c r="S316" i="6"/>
  <c r="S317" i="6"/>
  <c r="S334" i="6"/>
  <c r="S336" i="6"/>
  <c r="S337" i="6"/>
  <c r="S338" i="6"/>
  <c r="S339" i="6"/>
  <c r="S301" i="6"/>
  <c r="S303" i="6"/>
  <c r="S308" i="6"/>
  <c r="S309" i="6"/>
  <c r="S313" i="6"/>
  <c r="R181" i="6"/>
  <c r="S181" i="6" s="1"/>
  <c r="R177" i="6"/>
  <c r="S177" i="6" s="1"/>
  <c r="R155" i="6"/>
  <c r="S155" i="6" s="1"/>
  <c r="R156" i="6"/>
  <c r="S156" i="6" s="1"/>
  <c r="R141" i="6"/>
  <c r="R142" i="6"/>
  <c r="S353" i="6"/>
  <c r="S29" i="6"/>
  <c r="S30" i="6"/>
  <c r="S280" i="6"/>
  <c r="J20" i="38"/>
  <c r="H20" i="10" s="1"/>
  <c r="I20" i="10" s="1"/>
  <c r="F20" i="68" s="1"/>
  <c r="K276" i="6"/>
  <c r="K277" i="6" s="1"/>
  <c r="K50" i="6"/>
  <c r="S335" i="6"/>
  <c r="J21" i="38"/>
  <c r="H21" i="10" s="1"/>
  <c r="I21" i="10" s="1"/>
  <c r="F21" i="68" s="1"/>
  <c r="J23" i="38"/>
  <c r="H23" i="10" s="1"/>
  <c r="I23" i="10" s="1"/>
  <c r="F23" i="68" s="1"/>
  <c r="S152" i="6"/>
  <c r="S203" i="6"/>
  <c r="S206" i="6"/>
  <c r="S52" i="6"/>
  <c r="S38" i="6"/>
  <c r="R50" i="6"/>
  <c r="F77" i="10"/>
  <c r="G77" i="10"/>
  <c r="C77" i="10"/>
  <c r="D6" i="10"/>
  <c r="D7" i="12"/>
  <c r="S54" i="6" l="1"/>
  <c r="J19" i="38"/>
  <c r="Q50" i="6"/>
  <c r="D277" i="6"/>
  <c r="S50" i="6"/>
  <c r="S142" i="6"/>
  <c r="S141" i="6"/>
  <c r="J76" i="38" l="1"/>
  <c r="H18" i="10"/>
  <c r="H77" i="10" l="1"/>
  <c r="I18" i="10"/>
  <c r="I77" i="10" s="1"/>
  <c r="J81" i="38"/>
  <c r="C14" i="38" l="1"/>
  <c r="C15" i="38" s="1"/>
  <c r="J83" i="38" s="1"/>
  <c r="H276" i="6"/>
  <c r="H277" i="6" s="1"/>
  <c r="Q211" i="6"/>
  <c r="S211" i="6" s="1"/>
  <c r="Q93" i="6"/>
  <c r="J85" i="38"/>
  <c r="S124" i="6"/>
  <c r="S93" i="6" l="1"/>
  <c r="S107" i="6"/>
  <c r="S81" i="6"/>
  <c r="Q103" i="6" l="1"/>
  <c r="G276" i="6"/>
  <c r="G277" i="6" s="1"/>
  <c r="Q277" i="6" s="1"/>
  <c r="S103" i="6" l="1"/>
  <c r="Q276" i="6"/>
  <c r="S120" i="6"/>
  <c r="S110" i="6" l="1"/>
  <c r="S86" i="6" l="1"/>
  <c r="R276" i="6"/>
  <c r="R277" i="6" s="1"/>
  <c r="S351" i="6"/>
  <c r="R351" i="6"/>
  <c r="S276" i="6" l="1"/>
  <c r="S277" i="6" s="1"/>
</calcChain>
</file>

<file path=xl/sharedStrings.xml><?xml version="1.0" encoding="utf-8"?>
<sst xmlns="http://schemas.openxmlformats.org/spreadsheetml/2006/main" count="1010" uniqueCount="687">
  <si>
    <t>Exhibit A</t>
  </si>
  <si>
    <t>U169</t>
  </si>
  <si>
    <t>Total Revenue -As Filed Wkst.C</t>
  </si>
  <si>
    <t>-</t>
  </si>
  <si>
    <t/>
  </si>
  <si>
    <t>COST CENTER</t>
  </si>
  <si>
    <t>INPATIENT</t>
  </si>
  <si>
    <t>HBP</t>
  </si>
  <si>
    <t>DESCRIPTION</t>
  </si>
  <si>
    <t>CODE</t>
  </si>
  <si>
    <t>SUBTOTAL</t>
  </si>
  <si>
    <t>ADJUSTMENT</t>
  </si>
  <si>
    <t>TOTAL</t>
  </si>
  <si>
    <t>U110</t>
  </si>
  <si>
    <t>U120</t>
  </si>
  <si>
    <t>U121</t>
  </si>
  <si>
    <t>U122</t>
  </si>
  <si>
    <t>U123</t>
  </si>
  <si>
    <t>U124</t>
  </si>
  <si>
    <t>U125</t>
  </si>
  <si>
    <t>U126</t>
  </si>
  <si>
    <t>U127</t>
  </si>
  <si>
    <t>U170</t>
  </si>
  <si>
    <t>U171</t>
  </si>
  <si>
    <t>U172</t>
  </si>
  <si>
    <t>LEAVE OF ABSENCE</t>
  </si>
  <si>
    <t>U180</t>
  </si>
  <si>
    <t>U200</t>
  </si>
  <si>
    <t>ICU/SURGICAL</t>
  </si>
  <si>
    <t>U201</t>
  </si>
  <si>
    <t>U210</t>
  </si>
  <si>
    <t>--------</t>
  </si>
  <si>
    <t>****SUBTOTAL  DAYS****</t>
  </si>
  <si>
    <t>**TOTAL ROUTINE CHARGES**</t>
  </si>
  <si>
    <t>========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</si>
  <si>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</si>
  <si>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U250</t>
  </si>
  <si>
    <t>IV SOLUTIONS</t>
  </si>
  <si>
    <t>U258</t>
  </si>
  <si>
    <t>U260</t>
  </si>
  <si>
    <t>U270</t>
  </si>
  <si>
    <t>U274</t>
  </si>
  <si>
    <t>SUPPLY/IMPLANTS</t>
  </si>
  <si>
    <t>U278</t>
  </si>
  <si>
    <t>SUPPLY/OTHER</t>
  </si>
  <si>
    <t>U279</t>
  </si>
  <si>
    <t>U280</t>
  </si>
  <si>
    <t>U289</t>
  </si>
  <si>
    <t>U290</t>
  </si>
  <si>
    <t>U300</t>
  </si>
  <si>
    <t>U307</t>
  </si>
  <si>
    <t>U310</t>
  </si>
  <si>
    <t>U320</t>
  </si>
  <si>
    <t>U330</t>
  </si>
  <si>
    <t>U350</t>
  </si>
  <si>
    <t>CT SCAN/HEAD</t>
  </si>
  <si>
    <t>U351</t>
  </si>
  <si>
    <t>CT SCAN/BODY</t>
  </si>
  <si>
    <t>U352</t>
  </si>
  <si>
    <t>CT SCAN/OTHER</t>
  </si>
  <si>
    <t>U359</t>
  </si>
  <si>
    <t>U360</t>
  </si>
  <si>
    <t>OR/MINOR</t>
  </si>
  <si>
    <t>U361</t>
  </si>
  <si>
    <t>U370</t>
  </si>
  <si>
    <t>U390</t>
  </si>
  <si>
    <t>BLOOD/ADMIN</t>
  </si>
  <si>
    <t>U391</t>
  </si>
  <si>
    <t>U401</t>
  </si>
  <si>
    <t>ULTRASOUND</t>
  </si>
  <si>
    <t>U402</t>
  </si>
  <si>
    <t>U410</t>
  </si>
  <si>
    <t>U412</t>
  </si>
  <si>
    <t>U420</t>
  </si>
  <si>
    <t>U421</t>
  </si>
  <si>
    <t>U430</t>
  </si>
  <si>
    <t>U431</t>
  </si>
  <si>
    <t>U440</t>
  </si>
  <si>
    <t>U450</t>
  </si>
  <si>
    <t>U459</t>
  </si>
  <si>
    <t>U460</t>
  </si>
  <si>
    <t>U470</t>
  </si>
  <si>
    <t>U480</t>
  </si>
  <si>
    <t>CARDIAC CATH LAB</t>
  </si>
  <si>
    <t>U481</t>
  </si>
  <si>
    <t>STRESS TEST</t>
  </si>
  <si>
    <t>U490</t>
  </si>
  <si>
    <t>U500</t>
  </si>
  <si>
    <t>U510</t>
  </si>
  <si>
    <t>U530</t>
  </si>
  <si>
    <t>U540</t>
  </si>
  <si>
    <t>MRI</t>
  </si>
  <si>
    <t>U610</t>
  </si>
  <si>
    <t>U710</t>
  </si>
  <si>
    <t>U720</t>
  </si>
  <si>
    <t>CIRCUMCISION</t>
  </si>
  <si>
    <t>U723</t>
  </si>
  <si>
    <t>U730</t>
  </si>
  <si>
    <t>U731</t>
  </si>
  <si>
    <t>TELEMETRY</t>
  </si>
  <si>
    <t>U732</t>
  </si>
  <si>
    <t>OTHER EKG/ECG</t>
  </si>
  <si>
    <t>U739</t>
  </si>
  <si>
    <t>U740</t>
  </si>
  <si>
    <t>U750</t>
  </si>
  <si>
    <t>U800</t>
  </si>
  <si>
    <t>U900</t>
  </si>
  <si>
    <t>U910</t>
  </si>
  <si>
    <t>U914</t>
  </si>
  <si>
    <t>U915</t>
  </si>
  <si>
    <t>U920</t>
  </si>
  <si>
    <t>U921</t>
  </si>
  <si>
    <t>EDUC/TRAINING</t>
  </si>
  <si>
    <t>U942</t>
  </si>
  <si>
    <t>CARDIAC REHAB</t>
  </si>
  <si>
    <t>U943</t>
  </si>
  <si>
    <t>U944</t>
  </si>
  <si>
    <t>U960</t>
  </si>
  <si>
    <t>U961</t>
  </si>
  <si>
    <t>U963</t>
  </si>
  <si>
    <t>U964</t>
  </si>
  <si>
    <t>PRO FEE/LAB</t>
  </si>
  <si>
    <t>U971</t>
  </si>
  <si>
    <t>PRO FEE/ER</t>
  </si>
  <si>
    <t>U981</t>
  </si>
  <si>
    <t>U984</t>
  </si>
  <si>
    <t>PRO FEE/EKG</t>
  </si>
  <si>
    <t>U985</t>
  </si>
  <si>
    <t>U987</t>
  </si>
  <si>
    <t xml:space="preserve">    ***SUBTOTAL***</t>
  </si>
  <si>
    <t>OUTPATIENT</t>
  </si>
  <si>
    <t>EMG</t>
  </si>
  <si>
    <t>U922</t>
  </si>
  <si>
    <t>*****TOTAL*****</t>
  </si>
  <si>
    <t>**PATIENT  LIABILITY**</t>
  </si>
  <si>
    <t>**THIRD PARTY  TOTAL**</t>
  </si>
  <si>
    <t>=</t>
  </si>
  <si>
    <t xml:space="preserve">PROVIDER NAME:  </t>
  </si>
  <si>
    <t xml:space="preserve">PROVIDER ID #:  </t>
  </si>
  <si>
    <t>Adults &amp; Pediatrics</t>
  </si>
  <si>
    <t>Ratio of Cost</t>
  </si>
  <si>
    <t>COST CENTER DESCRIPTION</t>
  </si>
  <si>
    <t>Charges</t>
  </si>
  <si>
    <t>Operating Room</t>
  </si>
  <si>
    <t>Recovery Room</t>
  </si>
  <si>
    <t>Delivery &amp; Labor</t>
  </si>
  <si>
    <t>Anesthesia</t>
  </si>
  <si>
    <t>Radiology-Diagnostic</t>
  </si>
  <si>
    <t>Laboratory</t>
  </si>
  <si>
    <t>IV Therapy</t>
  </si>
  <si>
    <t>Occupational Therapy</t>
  </si>
  <si>
    <t>Speech Therapy</t>
  </si>
  <si>
    <t>Electrocardiology</t>
  </si>
  <si>
    <t>Med Supplies Charged to Patients</t>
  </si>
  <si>
    <t>Drugs Charged to Patients</t>
  </si>
  <si>
    <t>Ultrasound</t>
  </si>
  <si>
    <t>Emergency Room</t>
  </si>
  <si>
    <t>Outpatient</t>
  </si>
  <si>
    <t>Costs</t>
  </si>
  <si>
    <t>Total</t>
  </si>
  <si>
    <t>REVENUE RECONCILIATION</t>
  </si>
  <si>
    <t>Total Revenue -F.S.</t>
  </si>
  <si>
    <t>Difference</t>
  </si>
  <si>
    <t>Per Fin Stmts</t>
  </si>
  <si>
    <t>Subtotal</t>
  </si>
  <si>
    <t>Part B - HBP</t>
  </si>
  <si>
    <t>Radiology-Therapeutic</t>
  </si>
  <si>
    <t>Observation Beds</t>
  </si>
  <si>
    <t>NURSERY/LEVEL III</t>
  </si>
  <si>
    <t>U173</t>
  </si>
  <si>
    <t>U174</t>
  </si>
  <si>
    <t>NURSERY/LEVEL IV</t>
  </si>
  <si>
    <t>**DWP (U160/162) CHARGES**</t>
  </si>
  <si>
    <t>U264</t>
  </si>
  <si>
    <t>IV THER/SUPPLIES</t>
  </si>
  <si>
    <t>U333</t>
  </si>
  <si>
    <t>U409</t>
  </si>
  <si>
    <t>U424</t>
  </si>
  <si>
    <t>U429</t>
  </si>
  <si>
    <t>U433</t>
  </si>
  <si>
    <t>U444</t>
  </si>
  <si>
    <t>URGENT CARE</t>
  </si>
  <si>
    <t>U456</t>
  </si>
  <si>
    <t>U542</t>
  </si>
  <si>
    <t>MRI/BRAIN</t>
  </si>
  <si>
    <t>LABOR</t>
  </si>
  <si>
    <t>DELIVERY ROOM</t>
  </si>
  <si>
    <t>U722</t>
  </si>
  <si>
    <t>U721</t>
  </si>
  <si>
    <t>U729</t>
  </si>
  <si>
    <t>U760</t>
  </si>
  <si>
    <t>U762</t>
  </si>
  <si>
    <t>U790</t>
  </si>
  <si>
    <t>U801</t>
  </si>
  <si>
    <t>U803</t>
  </si>
  <si>
    <t>U901</t>
  </si>
  <si>
    <t>U916</t>
  </si>
  <si>
    <t>U918</t>
  </si>
  <si>
    <t>U919</t>
  </si>
  <si>
    <t>U940</t>
  </si>
  <si>
    <t>U179</t>
  </si>
  <si>
    <t>ICU/OTHER</t>
  </si>
  <si>
    <t>U209</t>
  </si>
  <si>
    <t>U214</t>
  </si>
  <si>
    <t>U271</t>
  </si>
  <si>
    <t>U272</t>
  </si>
  <si>
    <t>STERILE SUPPLY</t>
  </si>
  <si>
    <t>U276</t>
  </si>
  <si>
    <t>U301</t>
  </si>
  <si>
    <t>U335</t>
  </si>
  <si>
    <t>U423</t>
  </si>
  <si>
    <t>U422</t>
  </si>
  <si>
    <t>U432</t>
  </si>
  <si>
    <t>U434</t>
  </si>
  <si>
    <t>U442</t>
  </si>
  <si>
    <t>U443</t>
  </si>
  <si>
    <t>AUDIOLOGY/DX</t>
  </si>
  <si>
    <t>U471</t>
  </si>
  <si>
    <t>U761</t>
  </si>
  <si>
    <t>U969</t>
  </si>
  <si>
    <t>U150</t>
  </si>
  <si>
    <t>ICU/PEDS</t>
  </si>
  <si>
    <t>U203</t>
  </si>
  <si>
    <t>U275</t>
  </si>
  <si>
    <t>U329</t>
  </si>
  <si>
    <t>U331</t>
  </si>
  <si>
    <t>U441</t>
  </si>
  <si>
    <t>U622</t>
  </si>
  <si>
    <t>U634</t>
  </si>
  <si>
    <t>U635</t>
  </si>
  <si>
    <t>U759</t>
  </si>
  <si>
    <t>U128</t>
  </si>
  <si>
    <t>U129</t>
  </si>
  <si>
    <t>U206</t>
  </si>
  <si>
    <t>CCU/OTHER</t>
  </si>
  <si>
    <t>U219</t>
  </si>
  <si>
    <t>U251</t>
  </si>
  <si>
    <t>U259</t>
  </si>
  <si>
    <t>U302</t>
  </si>
  <si>
    <t>U305</t>
  </si>
  <si>
    <t>U306</t>
  </si>
  <si>
    <t>U311</t>
  </si>
  <si>
    <t>U312</t>
  </si>
  <si>
    <t>U439</t>
  </si>
  <si>
    <t>U479</t>
  </si>
  <si>
    <t>U499</t>
  </si>
  <si>
    <t>U946</t>
  </si>
  <si>
    <t>U252</t>
  </si>
  <si>
    <t>U257</t>
  </si>
  <si>
    <t>U261</t>
  </si>
  <si>
    <t>TAKEHOME SUPPLY</t>
  </si>
  <si>
    <t>U273</t>
  </si>
  <si>
    <t>U309</t>
  </si>
  <si>
    <t>U324</t>
  </si>
  <si>
    <t>U369</t>
  </si>
  <si>
    <t>U399</t>
  </si>
  <si>
    <t>U413</t>
  </si>
  <si>
    <t>Total Variance</t>
  </si>
  <si>
    <t>Variance</t>
  </si>
  <si>
    <t>Cost</t>
  </si>
  <si>
    <t>Exhibit B</t>
  </si>
  <si>
    <t>MaineCare</t>
  </si>
  <si>
    <t>to Chrg</t>
  </si>
  <si>
    <t>Ancillary Service Cost Center</t>
  </si>
  <si>
    <t>COMPUTATION OF RATIO OF COSTS TO CHARGES</t>
  </si>
  <si>
    <t>Total Hospital</t>
  </si>
  <si>
    <t>TEFRA</t>
  </si>
  <si>
    <t>Cost Ratio</t>
  </si>
  <si>
    <t>MAINECARE HOSPITAL COST REPORT</t>
  </si>
  <si>
    <t xml:space="preserve"> MaineCare</t>
  </si>
  <si>
    <t xml:space="preserve">Total Hospital </t>
  </si>
  <si>
    <t xml:space="preserve">FISCAL YEAR:   </t>
  </si>
  <si>
    <t xml:space="preserve">FISCAL YEAR:  </t>
  </si>
  <si>
    <t>Exhibit F</t>
  </si>
  <si>
    <t>THROUGH</t>
  </si>
  <si>
    <t>PERI VASCUL LAB</t>
  </si>
  <si>
    <t>(From Rev Recon)</t>
  </si>
  <si>
    <t>U319</t>
  </si>
  <si>
    <t xml:space="preserve">PROVIDER NPI #  </t>
  </si>
  <si>
    <t>Exhibit N</t>
  </si>
  <si>
    <t>Imp. Dev Charge to Patient</t>
  </si>
  <si>
    <t>CT Scan</t>
  </si>
  <si>
    <t>MaineCare Payments on 1500 Billing</t>
  </si>
  <si>
    <t>MaineCare Payments on Claims</t>
  </si>
  <si>
    <t>1500 Billing</t>
  </si>
  <si>
    <t>**TOTAL**</t>
  </si>
  <si>
    <t>U483</t>
  </si>
  <si>
    <t>U482</t>
  </si>
  <si>
    <t xml:space="preserve"> </t>
  </si>
  <si>
    <t>Nuclear Medicine-Diagnostic</t>
  </si>
  <si>
    <t>Cardiac Cath</t>
  </si>
  <si>
    <t>Electroencephalography</t>
  </si>
  <si>
    <t>Renal Dialysis</t>
  </si>
  <si>
    <t>1500 Claims</t>
  </si>
  <si>
    <t>Respiratory Therapy</t>
  </si>
  <si>
    <t>Physical Therapy</t>
  </si>
  <si>
    <t>Endoscopy</t>
  </si>
  <si>
    <t>Prosthetic Devices</t>
  </si>
  <si>
    <t>NICU Professional Services</t>
  </si>
  <si>
    <t>PICU Professional Services</t>
  </si>
  <si>
    <t>Outpatient Observation Unit</t>
  </si>
  <si>
    <t>Cardiac Rehab</t>
  </si>
  <si>
    <t>Home Program Dialysis</t>
  </si>
  <si>
    <t>Inpatient Routine Service Cost Centers</t>
  </si>
  <si>
    <t>Intensivists Professional Services</t>
  </si>
  <si>
    <t>U341</t>
  </si>
  <si>
    <t>Employee</t>
  </si>
  <si>
    <t>Discounts</t>
  </si>
  <si>
    <t>**THIRD PARTY  TOTAL &amp; Co-Pay**</t>
  </si>
  <si>
    <t>Adjustments/</t>
  </si>
  <si>
    <t>Reclasses</t>
  </si>
  <si>
    <t>Provider Name</t>
  </si>
  <si>
    <t>Provider NPI</t>
  </si>
  <si>
    <t>Fiscal Period Begin</t>
  </si>
  <si>
    <t>Fiscal Period End</t>
  </si>
  <si>
    <t>Contact Name</t>
  </si>
  <si>
    <t>Phone Number</t>
  </si>
  <si>
    <t>Email Address</t>
  </si>
  <si>
    <t>Exhibit O</t>
  </si>
  <si>
    <t>As-Filed</t>
  </si>
  <si>
    <t>Revised</t>
  </si>
  <si>
    <t>Cost Report Information</t>
  </si>
  <si>
    <t>Preparer/Administrator Information</t>
  </si>
  <si>
    <t>Family Practice</t>
  </si>
  <si>
    <t>Clinic</t>
  </si>
  <si>
    <t>Other Clinic 1</t>
  </si>
  <si>
    <t>Other Clinic 2</t>
  </si>
  <si>
    <t>Other Clinic 3</t>
  </si>
  <si>
    <t>Other Clinic 4</t>
  </si>
  <si>
    <t>Other Clinic 5</t>
  </si>
  <si>
    <t>Other Clinic 6</t>
  </si>
  <si>
    <t>Other Clinic 7</t>
  </si>
  <si>
    <t>Other Clinic 8</t>
  </si>
  <si>
    <t>Other Clinic 9</t>
  </si>
  <si>
    <t>Other Clinic 10</t>
  </si>
  <si>
    <t>Other Clinic 11</t>
  </si>
  <si>
    <t>Other Clinic 12</t>
  </si>
  <si>
    <t>Other Clinic 13</t>
  </si>
  <si>
    <t>Other Clinic 14</t>
  </si>
  <si>
    <t>Other Clinic 15</t>
  </si>
  <si>
    <t>Other Clinic 16</t>
  </si>
  <si>
    <t>Other Clinic 17</t>
  </si>
  <si>
    <t>Other Clinic 18</t>
  </si>
  <si>
    <t>Other Clinic 19</t>
  </si>
  <si>
    <t>Other Clinic 20</t>
  </si>
  <si>
    <t>Other Clinic 21</t>
  </si>
  <si>
    <t>Other Clinic 22</t>
  </si>
  <si>
    <t>Other Clinic 23</t>
  </si>
  <si>
    <t>Other Clinic 24</t>
  </si>
  <si>
    <t>Other Clinic 25</t>
  </si>
  <si>
    <t>Other Clinic 26</t>
  </si>
  <si>
    <t>Other Clinic 27</t>
  </si>
  <si>
    <t>Other Clinic 28</t>
  </si>
  <si>
    <t>Other Clinic 29</t>
  </si>
  <si>
    <t>Other Clinic 30</t>
  </si>
  <si>
    <t>Other Clinic 31</t>
  </si>
  <si>
    <t>Other Clinic 32</t>
  </si>
  <si>
    <t>Other Clinic 33</t>
  </si>
  <si>
    <t>Other Clinic 34</t>
  </si>
  <si>
    <t>Other Clinic 35</t>
  </si>
  <si>
    <t>SOURCE:</t>
  </si>
  <si>
    <t>Charges Inpatient</t>
  </si>
  <si>
    <t>(Wkst. C, Pt I - col. 6)</t>
  </si>
  <si>
    <t>(Wkst. C, Pt I - col. 7)</t>
  </si>
  <si>
    <t>(Wkst. C, Pt I - col. 3)</t>
  </si>
  <si>
    <t>Inpatient Care</t>
  </si>
  <si>
    <t>STATUS</t>
  </si>
  <si>
    <t>LINE #</t>
  </si>
  <si>
    <t>Misc Adj 2</t>
  </si>
  <si>
    <t>Misc Adj 1</t>
  </si>
  <si>
    <t>Cost Centers</t>
  </si>
  <si>
    <t>Radioisotope</t>
  </si>
  <si>
    <t>Blood Laboratory</t>
  </si>
  <si>
    <t>Whole Blood &amp; Packed Red Blood Cell</t>
  </si>
  <si>
    <t xml:space="preserve">Blood Storing, Processing &amp; Trans. </t>
  </si>
  <si>
    <t>ASC (Non-Distinct Part)</t>
  </si>
  <si>
    <t>Rural Health Clinic</t>
  </si>
  <si>
    <t>Federally Qualified Health Center</t>
  </si>
  <si>
    <t>COMPUTATION OF COST OF COVERED SERVICES</t>
  </si>
  <si>
    <t>(Exhibit F)</t>
  </si>
  <si>
    <t>Per Exhibit B</t>
  </si>
  <si>
    <t>Total Allowable Outpatient Cost</t>
  </si>
  <si>
    <t>DRG PAYMENTS</t>
  </si>
  <si>
    <t>REVENUE MAPPING</t>
  </si>
  <si>
    <t>1500 Billings</t>
  </si>
  <si>
    <t>Charges Outpatient</t>
  </si>
  <si>
    <t>Name of Hospital</t>
  </si>
  <si>
    <t>NPI number that the Hospital uses for billing</t>
  </si>
  <si>
    <t>First date of the reporting period</t>
  </si>
  <si>
    <t>Last date of the reporting period</t>
  </si>
  <si>
    <t>Name of person who completed the cost report</t>
  </si>
  <si>
    <t>Phone number of person who completed the cost report</t>
  </si>
  <si>
    <t>Email address of person who completed the cost report</t>
  </si>
  <si>
    <t>Cost Report Status</t>
  </si>
  <si>
    <t>Select As-Filed or Revised from the dropdown list</t>
  </si>
  <si>
    <t>FINANCIAL STATEMENTS, PROVIDER REVENUE DETAIL</t>
  </si>
  <si>
    <t>MaineCare Payments on 1500 Billings</t>
  </si>
  <si>
    <t>SUMMARY OF REIMBURSEMENT SETTLEMENT</t>
  </si>
  <si>
    <t>Total Allowable Cost</t>
  </si>
  <si>
    <t>SUMMARY OF INTERIM PAYMENTS</t>
  </si>
  <si>
    <t>Total Interim Payments</t>
  </si>
  <si>
    <t>INTERIM SETTLEMENT AMOUNT DUE (STATE)/PROVIDER</t>
  </si>
  <si>
    <t>--select--</t>
  </si>
  <si>
    <t>Address Line 1</t>
  </si>
  <si>
    <t>Street Address</t>
  </si>
  <si>
    <t>Address Line 2</t>
  </si>
  <si>
    <t xml:space="preserve">City, State and Zipcode </t>
  </si>
  <si>
    <t>Outpatient Service Cost Centers</t>
  </si>
  <si>
    <t>Total Hospital Costs</t>
  </si>
  <si>
    <t>(Net of Prof)</t>
  </si>
  <si>
    <t>Add Back A-8 &amp; A-8-2</t>
  </si>
  <si>
    <t>Adjustments</t>
  </si>
  <si>
    <t>(Col. 1 + Col. 2)</t>
  </si>
  <si>
    <t>(Revenue Recon)</t>
  </si>
  <si>
    <t>CALCULATION OF MEDICAID INPATIENT REIMBURSEMENT</t>
  </si>
  <si>
    <t>Total MaineCare Routine Charges</t>
  </si>
  <si>
    <t>Total MaineCare Ancillary Charges</t>
  </si>
  <si>
    <t>Total MaineCare Inpatient Charges</t>
  </si>
  <si>
    <t>Total Inpatient Third Party Liability &amp; Inpatient Payments</t>
  </si>
  <si>
    <t>MaineCare Inpatient Charges (Net)</t>
  </si>
  <si>
    <t>Approved MaineCare Rate (from funding letter)</t>
  </si>
  <si>
    <t>Total MaineCare Inpatient Reimbursable Amount</t>
  </si>
  <si>
    <t>(Line 1 + Line 2)</t>
  </si>
  <si>
    <t>(Line 3 minus Line 4)</t>
  </si>
  <si>
    <t>(Line 5 times line 6)</t>
  </si>
  <si>
    <t>MEDICAID OUTPATIENT ANCILLARY SERVICE COSTS</t>
  </si>
  <si>
    <t>EXHIBIT B</t>
  </si>
  <si>
    <t>(Exhibit B)</t>
  </si>
  <si>
    <t>(col. 2 x col. 3)</t>
  </si>
  <si>
    <t>MaineCare Outpatient Costs Reimbursed at</t>
  </si>
  <si>
    <t>Total Outpatient Ancillary Costs</t>
  </si>
  <si>
    <t>PROSPECTIVE INTERIM PAYMENTS (PIP)</t>
  </si>
  <si>
    <t>Number of Payments</t>
  </si>
  <si>
    <t>Weekly Amount</t>
  </si>
  <si>
    <t>Total PIP</t>
  </si>
  <si>
    <t>MaineCare Reimbursable Amount</t>
  </si>
  <si>
    <t>(Exhibit G)</t>
  </si>
  <si>
    <t>LESS: Outpatient Third Party Liability</t>
  </si>
  <si>
    <t>Total Allowable Outpatient Cost, Net of TPL and Claim Payments</t>
  </si>
  <si>
    <t>LESS: Outpatient Claim Payments</t>
  </si>
  <si>
    <t>(Line 2 minus Lines 3 &amp; 4)</t>
  </si>
  <si>
    <t>(Sum of Lines 1 and 5)</t>
  </si>
  <si>
    <t>SY 2016 Hospital Match Payment - November 2015</t>
  </si>
  <si>
    <t>SY 2016 Hospital Match Payment - May 2016</t>
  </si>
  <si>
    <t>Prospective Interim Payment (PIP) for the fiscal period</t>
  </si>
  <si>
    <t>(Exhibit N)</t>
  </si>
  <si>
    <t>(Sum of Lines 7 through 9)</t>
  </si>
  <si>
    <t>(Line 6 minus Line 10)</t>
  </si>
  <si>
    <t>Exhibit G</t>
  </si>
  <si>
    <t>FUNDING LETTER</t>
  </si>
  <si>
    <t>MEDICARE WORKSHEET C, PART I, A-8, A-8-2</t>
  </si>
  <si>
    <t>(Col. 3 / Col. 7)</t>
  </si>
  <si>
    <t>(Col. 4, 5, &amp; 6)</t>
  </si>
  <si>
    <t>CERTIFICATION BY OFFICER OR ADMINISTRATOR OF PROVIDER:</t>
  </si>
  <si>
    <t>I hereby certify that I have read the above statement and that I have examined the accompanying cost report and supporting schedules contained herein, and that to the best of my knowledge and belief, it is a true, correct, and complete statement prepared from the books and records of the provider in accordance with applicable instructions, except as noted.</t>
  </si>
  <si>
    <t>Preparer's Name (printed/typed)</t>
  </si>
  <si>
    <t>Officer's / Administrator's Name (printed/typed)</t>
  </si>
  <si>
    <t>Preparer's Signature</t>
  </si>
  <si>
    <t>Officer's / Administrator's Signature</t>
  </si>
  <si>
    <t>Accounting Firm</t>
  </si>
  <si>
    <t>Title</t>
  </si>
  <si>
    <t>Please email completed cost reports in .xlsx format, along with required supporting documents to:</t>
  </si>
  <si>
    <t>DHHS.Audit@maine.gov</t>
  </si>
  <si>
    <t>STATE OF MAINE</t>
  </si>
  <si>
    <t>DEPARTMENT OF HEALTH AND HUMAN SERVICES</t>
  </si>
  <si>
    <t>COST REPORT FOR IMD HOSPITALS</t>
  </si>
  <si>
    <t>PIP Payments</t>
  </si>
  <si>
    <t>Month Year</t>
  </si>
  <si>
    <t>ROOM BOARD/PVT</t>
  </si>
  <si>
    <t>PSYCH/PVT</t>
  </si>
  <si>
    <t>U114</t>
  </si>
  <si>
    <t>OTHER/PVT</t>
  </si>
  <si>
    <t>U119</t>
  </si>
  <si>
    <t>MEDSURGY/SEMI</t>
  </si>
  <si>
    <t>OB/SEMIPVT</t>
  </si>
  <si>
    <t>PEDS/SEMIPVT</t>
  </si>
  <si>
    <t>PSYCH/SEMIPVT</t>
  </si>
  <si>
    <t>HOSPICE/SEMIPVT</t>
  </si>
  <si>
    <t>DETOX/SEMIPVT</t>
  </si>
  <si>
    <t>ONCOLOGY/SEMI</t>
  </si>
  <si>
    <t>REHAB/SEMIPVT</t>
  </si>
  <si>
    <t>OTHER/SEMIPVT</t>
  </si>
  <si>
    <t>ROOMBOARD/3&amp;4BED</t>
  </si>
  <si>
    <t>U130</t>
  </si>
  <si>
    <t>ROOMBOARD/DLX PVT</t>
  </si>
  <si>
    <t>U140</t>
  </si>
  <si>
    <t>ROOMBOARD/WARD</t>
  </si>
  <si>
    <t>OTHER/WARD</t>
  </si>
  <si>
    <t>U159</t>
  </si>
  <si>
    <t>R&amp;B</t>
  </si>
  <si>
    <t>U160</t>
  </si>
  <si>
    <t>R&amp;B/STERILE</t>
  </si>
  <si>
    <t>U164</t>
  </si>
  <si>
    <t>R&amp;B/OTHER</t>
  </si>
  <si>
    <t>NURSERY</t>
  </si>
  <si>
    <t>NURSERY/LEVEL I</t>
  </si>
  <si>
    <t>NURSERY/LEVEL II</t>
  </si>
  <si>
    <t>NURSERY OTHER</t>
  </si>
  <si>
    <t>INTENSIVE CARE</t>
  </si>
  <si>
    <t>ICU/MEDICAL</t>
  </si>
  <si>
    <t>U202</t>
  </si>
  <si>
    <t>ICU/INTERMEDIATE (a)</t>
  </si>
  <si>
    <t>CORONARY CARE (CCU)</t>
  </si>
  <si>
    <t>CCU/MYO INFARC</t>
  </si>
  <si>
    <t>U211</t>
  </si>
  <si>
    <t>CCU/PULMONARY</t>
  </si>
  <si>
    <t>U212</t>
  </si>
  <si>
    <t>CCU/INTERMEDIATE</t>
  </si>
  <si>
    <t>PHARMACY</t>
  </si>
  <si>
    <t>DRUGS/GENERIC</t>
  </si>
  <si>
    <t>DRUGS/NONGENERIC</t>
  </si>
  <si>
    <t>DRUGS/INCIDENT RAD</t>
  </si>
  <si>
    <t>U255</t>
  </si>
  <si>
    <t>DRGS/NONPSCRPT</t>
  </si>
  <si>
    <t>DRGS/OTHER</t>
  </si>
  <si>
    <t>IV THERAPY</t>
  </si>
  <si>
    <t>IV THER/INFSN PUMP</t>
  </si>
  <si>
    <t>MEDSUR SUPPLIES</t>
  </si>
  <si>
    <t>NONSTER SUPPLY</t>
  </si>
  <si>
    <t>PROSTH/ORTH DEV</t>
  </si>
  <si>
    <t>PACEMAKER</t>
  </si>
  <si>
    <t>INTRA OC LENS</t>
  </si>
  <si>
    <t>O2/TAKEHOME</t>
  </si>
  <si>
    <t>U277</t>
  </si>
  <si>
    <t>ONCOLOGY</t>
  </si>
  <si>
    <t>ONCOLOGY OTHER</t>
  </si>
  <si>
    <t>DME</t>
  </si>
  <si>
    <t>DMEOTHER</t>
  </si>
  <si>
    <t>U299</t>
  </si>
  <si>
    <t>LAB</t>
  </si>
  <si>
    <t>CHEMISTRY TESTS</t>
  </si>
  <si>
    <t>IMMUNOLOGY TESTS</t>
  </si>
  <si>
    <t>HEMATOLOGY TESTS</t>
  </si>
  <si>
    <t>BACT &amp; MICRO TESTS</t>
  </si>
  <si>
    <t>UROLOGY TESTS</t>
  </si>
  <si>
    <t>OTHER LAB TESTS</t>
  </si>
  <si>
    <t>PATHOLOGY LAB</t>
  </si>
  <si>
    <t>CYTOLOGY TESTS</t>
  </si>
  <si>
    <t>HISTOLOGY TESTS</t>
  </si>
  <si>
    <t>BIOPSY TESTS</t>
  </si>
  <si>
    <t>U314</t>
  </si>
  <si>
    <t>PATH LAB OTHER</t>
  </si>
  <si>
    <t>DX XRAY</t>
  </si>
  <si>
    <t>DX XRAY/ANGIO</t>
  </si>
  <si>
    <t>U321</t>
  </si>
  <si>
    <t>DX XRAY/CHEST</t>
  </si>
  <si>
    <t>DX XRAY/OTHER</t>
  </si>
  <si>
    <t>RADIOLOGY THERAPY</t>
  </si>
  <si>
    <t>RADCHEMOINJECT</t>
  </si>
  <si>
    <t>RADRADIATION</t>
  </si>
  <si>
    <t>RADCHEMOIV</t>
  </si>
  <si>
    <t>NUCLEAR MEDICINE</t>
  </si>
  <si>
    <t>U340</t>
  </si>
  <si>
    <t>NUC MED/DX</t>
  </si>
  <si>
    <t>CT SCAN</t>
  </si>
  <si>
    <t>OR SERVICES</t>
  </si>
  <si>
    <t>OR/OTHER</t>
  </si>
  <si>
    <t>ANESTHESIA</t>
  </si>
  <si>
    <t>ANESTHE/OTHER</t>
  </si>
  <si>
    <t>U379</t>
  </si>
  <si>
    <t>BLOOD &amp; BLOOD COMP</t>
  </si>
  <si>
    <t>U380</t>
  </si>
  <si>
    <t>BLOOD/STORPROC</t>
  </si>
  <si>
    <t>BLOOD/ADMIN/STOR/OTHER</t>
  </si>
  <si>
    <t>DIAG MAMMOGRAPHY</t>
  </si>
  <si>
    <t>SCRN MAMMOGRAPHY</t>
  </si>
  <si>
    <t>U403</t>
  </si>
  <si>
    <t>OTHER IMAGE SVCS</t>
  </si>
  <si>
    <t>RESPIRATORY SVC</t>
  </si>
  <si>
    <t>INHALATION SVC</t>
  </si>
  <si>
    <t>HYPERBARIC O2</t>
  </si>
  <si>
    <t>OTHER/RESPIR SVCS</t>
  </si>
  <si>
    <t>U419</t>
  </si>
  <si>
    <t>PHYSICAL THERP</t>
  </si>
  <si>
    <t>PHYS THERP/VISIT</t>
  </si>
  <si>
    <t>PHYS THERP/HOUR</t>
  </si>
  <si>
    <t>PHYS THERP/GROUP</t>
  </si>
  <si>
    <t>PHYS THERP/EVAL</t>
  </si>
  <si>
    <t>OTHER PHYS THERP</t>
  </si>
  <si>
    <t>OCCUPATIONAL THER</t>
  </si>
  <si>
    <t>OCCUP THERP/VISIT</t>
  </si>
  <si>
    <t>OCCUP THERP/HOUR</t>
  </si>
  <si>
    <t>OCCUP THERP/GROUP</t>
  </si>
  <si>
    <t>OCCUP THERP/EVAL</t>
  </si>
  <si>
    <t>OCCUP THER/OTHER</t>
  </si>
  <si>
    <t>SPEECH THERAPY</t>
  </si>
  <si>
    <t>SPEECH THERP/VISIT</t>
  </si>
  <si>
    <t>SPEECH THERP/HOUR</t>
  </si>
  <si>
    <t>SPEECH THERP/GROUP</t>
  </si>
  <si>
    <t>SPEECH THERP/EVAL</t>
  </si>
  <si>
    <t>EMERG ROOM</t>
  </si>
  <si>
    <t>ER/BEYOND EMTALA</t>
  </si>
  <si>
    <t>U452</t>
  </si>
  <si>
    <t>OTHER EMERG ROOM</t>
  </si>
  <si>
    <t>PULMONARY FUNC</t>
  </si>
  <si>
    <t>AUDIOLOGY</t>
  </si>
  <si>
    <t>OTHER AUDIOL</t>
  </si>
  <si>
    <t>CARDIOLOGY</t>
  </si>
  <si>
    <t>ECHOCARDIOLOGY</t>
  </si>
  <si>
    <t>AMBULTRY SURG</t>
  </si>
  <si>
    <t>OTHER AMBL SURG</t>
  </si>
  <si>
    <t>OUTPATIENT SVCS</t>
  </si>
  <si>
    <t>CLINIC</t>
  </si>
  <si>
    <t>OTHER CLINIC</t>
  </si>
  <si>
    <t>U519</t>
  </si>
  <si>
    <t>OSTEOPATH SVCS</t>
  </si>
  <si>
    <t>AMBULANCE</t>
  </si>
  <si>
    <t>AMBUL/MED TRANS</t>
  </si>
  <si>
    <t>MRT</t>
  </si>
  <si>
    <t>U611</t>
  </si>
  <si>
    <t>MRI/SPINE</t>
  </si>
  <si>
    <t>U612</t>
  </si>
  <si>
    <t>MRI/OTHER</t>
  </si>
  <si>
    <t>U614</t>
  </si>
  <si>
    <t>MED SURG SUPLINCDT ODX</t>
  </si>
  <si>
    <t>DRUG/EPO&lt;10,000 Units</t>
  </si>
  <si>
    <t>DRUG/EPO&gt;=10,000 Units</t>
  </si>
  <si>
    <t>DRUGS/DETAIL CODE</t>
  </si>
  <si>
    <t>U636</t>
  </si>
  <si>
    <t>DRUGS/SELF ADMIN</t>
  </si>
  <si>
    <t>U637</t>
  </si>
  <si>
    <t>CAST ROOM</t>
  </si>
  <si>
    <t>U700</t>
  </si>
  <si>
    <t>RECOVERY ROOM</t>
  </si>
  <si>
    <t>DELIVERYROOM/LABOR</t>
  </si>
  <si>
    <t>OTHER/DELIVLABOR</t>
  </si>
  <si>
    <t>EKG/ECG</t>
  </si>
  <si>
    <t>HOLTER MONT</t>
  </si>
  <si>
    <t>EEG</t>
  </si>
  <si>
    <t>GASTROINTSTL SVCS</t>
  </si>
  <si>
    <t>OTHER GASTROINTS</t>
  </si>
  <si>
    <t>SPECIALTY SVC</t>
  </si>
  <si>
    <t>TREATMENT RM</t>
  </si>
  <si>
    <t>OBSERVATION HRS</t>
  </si>
  <si>
    <t>ESWT</t>
  </si>
  <si>
    <t>RENAL DIALYSIS</t>
  </si>
  <si>
    <t>DIALY/INPATIENT</t>
  </si>
  <si>
    <t>DIALY/IP/CAPD</t>
  </si>
  <si>
    <t>DIALY/IP/OTHER</t>
  </si>
  <si>
    <t>U809</t>
  </si>
  <si>
    <t>BH/TREATMENTS</t>
  </si>
  <si>
    <t>BH/ELECTRO SHOCK</t>
  </si>
  <si>
    <t>RESERVED NATIONAL USE</t>
  </si>
  <si>
    <t>BH/INDIV RX</t>
  </si>
  <si>
    <t>BH/GROUP RX</t>
  </si>
  <si>
    <t>BH/FAMILY RX</t>
  </si>
  <si>
    <t>BH/TESTING</t>
  </si>
  <si>
    <t>BH/OTHER</t>
  </si>
  <si>
    <t>OTHER DX SVCS</t>
  </si>
  <si>
    <t>ADDITIONAL DX SVCS</t>
  </si>
  <si>
    <t>U929</t>
  </si>
  <si>
    <t>OTHER RX SVCS</t>
  </si>
  <si>
    <t>DRUG REHAB</t>
  </si>
  <si>
    <t>ALCOHOL REHAB</t>
  </si>
  <si>
    <t>U945</t>
  </si>
  <si>
    <t>CMPLX MED EQUIPROUT</t>
  </si>
  <si>
    <t>PRO FEE</t>
  </si>
  <si>
    <t>PRO FEE/PSYCH</t>
  </si>
  <si>
    <t>PRO FEE/ANEST MD</t>
  </si>
  <si>
    <t>PRO FEE/ANEST CRNA</t>
  </si>
  <si>
    <t>PRO FEE/OTHER</t>
  </si>
  <si>
    <t>PRO FEE/RAD/DX</t>
  </si>
  <si>
    <t>U972</t>
  </si>
  <si>
    <t>PRO FEE/RAD/RX</t>
  </si>
  <si>
    <t>U973</t>
  </si>
  <si>
    <t>PRO FEE/NUC MED</t>
  </si>
  <si>
    <t>U974</t>
  </si>
  <si>
    <t>PRO FEE/OR</t>
  </si>
  <si>
    <t>U975</t>
  </si>
  <si>
    <t>PRO FEE/RESPIR</t>
  </si>
  <si>
    <t>U976</t>
  </si>
  <si>
    <t>PRO FEE/SPEECH</t>
  </si>
  <si>
    <t>U979</t>
  </si>
  <si>
    <t>PRO FEE/OUTPT</t>
  </si>
  <si>
    <t>U982</t>
  </si>
  <si>
    <t>PRO FEE/CLINIC</t>
  </si>
  <si>
    <t>U983</t>
  </si>
  <si>
    <t>PRO FEE/SOC SVC</t>
  </si>
  <si>
    <t>PRO FEE/EEG</t>
  </si>
  <si>
    <t>U986</t>
  </si>
  <si>
    <t>PRO FEE/HOS VIS</t>
  </si>
  <si>
    <t>PRO FEE/CONSULT</t>
  </si>
  <si>
    <t>U988</t>
  </si>
  <si>
    <t>Department Use Only</t>
  </si>
  <si>
    <t>Inpatient</t>
  </si>
  <si>
    <t>NAME OF FACILITY:</t>
  </si>
  <si>
    <t>REPORTING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</si>
</sst>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#,##0.000000_);[Red]\(#,##0.000000\)"/>
    <numFmt numFmtId="167" formatCode="mm/dd/yy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u/>
      <sz val="16"/>
      <name val="Arial"/>
      <family val="2"/>
    </font>
    <font>
      <b/>
      <i/>
      <u/>
      <sz val="8"/>
      <color indexed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9">
    <xf numFmtId="165" fontId="0" fillId="0" borderId="0"/>
    <xf numFmtId="43" fontId="25" fillId="0" borderId="0" applyFont="0" applyFill="0" applyBorder="0" applyAlignment="0" applyProtection="0"/>
    <xf numFmtId="0" fontId="5" fillId="0" borderId="0"/>
    <xf numFmtId="9" fontId="25" fillId="0" borderId="0" applyFont="0" applyFill="0" applyBorder="0" applyAlignment="0" applyProtection="0"/>
    <xf numFmtId="0" fontId="26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7" fillId="0" borderId="0"/>
    <xf numFmtId="0" fontId="39" fillId="0" borderId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/>
    <xf numFmtId="9" fontId="7" fillId="0" borderId="0" applyFont="0" applyFill="0" applyBorder="0" applyAlignment="0" applyProtection="0"/>
    <xf numFmtId="0" fontId="41" fillId="0" borderId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165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1"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/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11" fillId="0" borderId="0" xfId="0" applyNumberFormat="1" applyFont="1" applyAlignment="1">
      <alignment horizontal="left"/>
    </xf>
    <xf numFmtId="38" fontId="11" fillId="0" borderId="4" xfId="0" applyNumberFormat="1" applyFont="1" applyBorder="1" applyAlignment="1"/>
    <xf numFmtId="38" fontId="14" fillId="0" borderId="0" xfId="0" applyNumberFormat="1" applyFont="1" applyAlignment="1"/>
    <xf numFmtId="38" fontId="14" fillId="0" borderId="0" xfId="0" applyNumberFormat="1" applyFont="1"/>
    <xf numFmtId="38" fontId="7" fillId="0" borderId="0" xfId="0" applyNumberFormat="1" applyFont="1" applyBorder="1" applyAlignment="1">
      <alignment horizontal="center"/>
    </xf>
    <xf numFmtId="38" fontId="7" fillId="0" borderId="0" xfId="0" applyNumberFormat="1" applyFont="1" applyBorder="1" applyAlignment="1"/>
    <xf numFmtId="38" fontId="7" fillId="0" borderId="0" xfId="0" applyNumberFormat="1" applyFont="1" applyBorder="1"/>
    <xf numFmtId="38" fontId="8" fillId="0" borderId="0" xfId="0" applyNumberFormat="1" applyFont="1" applyBorder="1" applyAlignment="1"/>
    <xf numFmtId="38" fontId="21" fillId="0" borderId="0" xfId="0" applyNumberFormat="1" applyFont="1" applyAlignment="1">
      <alignment horizontal="center"/>
    </xf>
    <xf numFmtId="38" fontId="22" fillId="0" borderId="6" xfId="0" applyNumberFormat="1" applyFont="1" applyBorder="1" applyAlignment="1">
      <alignment horizontal="center"/>
    </xf>
    <xf numFmtId="38" fontId="15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38" fontId="14" fillId="0" borderId="0" xfId="0" applyNumberFormat="1" applyFont="1" applyFill="1"/>
    <xf numFmtId="38" fontId="7" fillId="0" borderId="0" xfId="0" applyNumberFormat="1" applyFont="1" applyFill="1" applyAlignment="1"/>
    <xf numFmtId="38" fontId="18" fillId="0" borderId="0" xfId="0" applyNumberFormat="1" applyFont="1"/>
    <xf numFmtId="38" fontId="7" fillId="0" borderId="0" xfId="0" applyNumberFormat="1" applyFont="1" applyFill="1"/>
    <xf numFmtId="38" fontId="11" fillId="0" borderId="0" xfId="0" applyNumberFormat="1" applyFont="1" applyFill="1" applyAlignment="1">
      <alignment horizontal="center"/>
    </xf>
    <xf numFmtId="38" fontId="19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/>
    <xf numFmtId="38" fontId="18" fillId="0" borderId="0" xfId="0" applyNumberFormat="1" applyFont="1" applyFill="1" applyAlignment="1"/>
    <xf numFmtId="38" fontId="18" fillId="0" borderId="0" xfId="0" applyNumberFormat="1" applyFont="1" applyAlignment="1"/>
    <xf numFmtId="38" fontId="18" fillId="0" borderId="0" xfId="0" applyNumberFormat="1" applyFont="1" applyAlignment="1">
      <alignment horizontal="center"/>
    </xf>
    <xf numFmtId="38" fontId="16" fillId="0" borderId="5" xfId="0" applyNumberFormat="1" applyFont="1" applyBorder="1" applyAlignment="1"/>
    <xf numFmtId="38" fontId="19" fillId="0" borderId="0" xfId="0" applyNumberFormat="1" applyFont="1" applyAlignment="1"/>
    <xf numFmtId="38" fontId="30" fillId="0" borderId="0" xfId="0" applyNumberFormat="1" applyFont="1" applyAlignment="1"/>
    <xf numFmtId="38" fontId="30" fillId="0" borderId="0" xfId="0" applyNumberFormat="1" applyFont="1"/>
    <xf numFmtId="38" fontId="19" fillId="0" borderId="4" xfId="0" applyNumberFormat="1" applyFont="1" applyBorder="1" applyAlignment="1"/>
    <xf numFmtId="38" fontId="30" fillId="0" borderId="0" xfId="0" applyNumberFormat="1" applyFont="1" applyAlignment="1">
      <alignment horizontal="center"/>
    </xf>
    <xf numFmtId="17" fontId="30" fillId="0" borderId="0" xfId="0" applyNumberFormat="1" applyFont="1" applyAlignment="1">
      <alignment horizontal="center"/>
    </xf>
    <xf numFmtId="17" fontId="18" fillId="0" borderId="0" xfId="0" applyNumberFormat="1" applyFont="1" applyAlignment="1"/>
    <xf numFmtId="38" fontId="18" fillId="0" borderId="4" xfId="0" applyNumberFormat="1" applyFont="1" applyBorder="1"/>
    <xf numFmtId="38" fontId="18" fillId="0" borderId="4" xfId="0" applyNumberFormat="1" applyFont="1" applyBorder="1" applyAlignment="1">
      <alignment horizontal="right"/>
    </xf>
    <xf numFmtId="38" fontId="18" fillId="0" borderId="4" xfId="0" applyNumberFormat="1" applyFont="1" applyBorder="1" applyAlignment="1"/>
    <xf numFmtId="38" fontId="18" fillId="0" borderId="4" xfId="0" applyNumberFormat="1" applyFont="1" applyBorder="1" applyAlignment="1">
      <alignment horizontal="fill"/>
    </xf>
    <xf numFmtId="165" fontId="18" fillId="0" borderId="0" xfId="0" applyFont="1" applyAlignment="1"/>
    <xf numFmtId="38" fontId="18" fillId="0" borderId="0" xfId="0" applyNumberFormat="1" applyFont="1" applyFill="1"/>
    <xf numFmtId="38" fontId="19" fillId="0" borderId="0" xfId="0" applyNumberFormat="1" applyFont="1" applyFill="1" applyAlignment="1"/>
    <xf numFmtId="40" fontId="18" fillId="0" borderId="0" xfId="0" applyNumberFormat="1" applyFont="1" applyAlignment="1"/>
    <xf numFmtId="3" fontId="7" fillId="0" borderId="0" xfId="2" applyNumberFormat="1" applyFont="1" applyFill="1"/>
    <xf numFmtId="0" fontId="26" fillId="0" borderId="0" xfId="2" applyFont="1" applyFill="1" applyBorder="1"/>
    <xf numFmtId="0" fontId="26" fillId="0" borderId="0" xfId="2" applyFont="1" applyFill="1" applyAlignment="1"/>
    <xf numFmtId="0" fontId="5" fillId="0" borderId="0" xfId="2" applyFill="1" applyAlignment="1"/>
    <xf numFmtId="38" fontId="27" fillId="0" borderId="0" xfId="0" applyNumberFormat="1" applyFont="1" applyBorder="1" applyAlignment="1"/>
    <xf numFmtId="166" fontId="7" fillId="0" borderId="0" xfId="0" applyNumberFormat="1" applyFont="1" applyBorder="1"/>
    <xf numFmtId="38" fontId="0" fillId="0" borderId="0" xfId="0" applyNumberFormat="1" applyFont="1" applyFill="1" applyAlignment="1"/>
    <xf numFmtId="38" fontId="18" fillId="0" borderId="4" xfId="0" applyNumberFormat="1" applyFont="1" applyFill="1" applyBorder="1" applyAlignment="1">
      <alignment horizontal="right"/>
    </xf>
    <xf numFmtId="17" fontId="30" fillId="0" borderId="2" xfId="0" applyNumberFormat="1" applyFont="1" applyBorder="1" applyAlignment="1">
      <alignment horizontal="center"/>
    </xf>
    <xf numFmtId="38" fontId="16" fillId="0" borderId="5" xfId="0" applyNumberFormat="1" applyFont="1" applyFill="1" applyBorder="1" applyAlignment="1"/>
    <xf numFmtId="38" fontId="31" fillId="0" borderId="0" xfId="0" applyNumberFormat="1" applyFont="1" applyFill="1" applyAlignment="1"/>
    <xf numFmtId="38" fontId="19" fillId="0" borderId="0" xfId="0" applyNumberFormat="1" applyFont="1" applyFill="1" applyBorder="1" applyAlignment="1">
      <alignment horizontal="right"/>
    </xf>
    <xf numFmtId="38" fontId="30" fillId="0" borderId="0" xfId="0" applyNumberFormat="1" applyFont="1" applyFill="1" applyBorder="1" applyAlignment="1">
      <alignment horizontal="center"/>
    </xf>
    <xf numFmtId="38" fontId="30" fillId="0" borderId="0" xfId="0" applyNumberFormat="1" applyFont="1" applyFill="1" applyAlignment="1"/>
    <xf numFmtId="38" fontId="30" fillId="0" borderId="0" xfId="0" applyNumberFormat="1" applyFont="1" applyFill="1" applyBorder="1" applyAlignment="1">
      <alignment horizontal="right"/>
    </xf>
    <xf numFmtId="38" fontId="30" fillId="0" borderId="0" xfId="0" applyNumberFormat="1" applyFont="1" applyFill="1" applyAlignment="1">
      <alignment horizontal="right"/>
    </xf>
    <xf numFmtId="38" fontId="35" fillId="0" borderId="0" xfId="0" applyNumberFormat="1" applyFont="1" applyFill="1" applyAlignment="1"/>
    <xf numFmtId="165" fontId="19" fillId="0" borderId="0" xfId="0" quotePrefix="1" applyNumberFormat="1" applyFont="1" applyFill="1" applyAlignment="1">
      <alignment horizontal="center"/>
    </xf>
    <xf numFmtId="38" fontId="19" fillId="0" borderId="0" xfId="0" applyNumberFormat="1" applyFont="1" applyFill="1" applyAlignment="1">
      <alignment horizontal="center"/>
    </xf>
    <xf numFmtId="38" fontId="19" fillId="0" borderId="4" xfId="0" applyNumberFormat="1" applyFont="1" applyFill="1" applyBorder="1" applyAlignment="1"/>
    <xf numFmtId="3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38" fontId="18" fillId="0" borderId="4" xfId="0" applyNumberFormat="1" applyFont="1" applyFill="1" applyBorder="1" applyAlignment="1"/>
    <xf numFmtId="38" fontId="18" fillId="0" borderId="4" xfId="0" applyNumberFormat="1" applyFont="1" applyFill="1" applyBorder="1" applyAlignment="1">
      <alignment horizontal="fill"/>
    </xf>
    <xf numFmtId="165" fontId="18" fillId="0" borderId="0" xfId="0" applyFont="1" applyFill="1" applyAlignment="1"/>
    <xf numFmtId="17" fontId="30" fillId="0" borderId="4" xfId="0" applyNumberFormat="1" applyFont="1" applyBorder="1" applyAlignment="1">
      <alignment horizontal="center"/>
    </xf>
    <xf numFmtId="38" fontId="30" fillId="0" borderId="4" xfId="0" applyNumberFormat="1" applyFont="1" applyBorder="1" applyAlignment="1">
      <alignment horizontal="center"/>
    </xf>
    <xf numFmtId="38" fontId="18" fillId="0" borderId="4" xfId="0" applyNumberFormat="1" applyFont="1" applyFill="1" applyBorder="1" applyAlignment="1">
      <alignment horizontal="center"/>
    </xf>
    <xf numFmtId="0" fontId="20" fillId="0" borderId="0" xfId="5" applyFont="1" applyFill="1" applyBorder="1"/>
    <xf numFmtId="164" fontId="22" fillId="0" borderId="0" xfId="5" applyNumberFormat="1" applyFont="1" applyFill="1" applyBorder="1"/>
    <xf numFmtId="0" fontId="22" fillId="0" borderId="0" xfId="5" applyFont="1" applyFill="1" applyBorder="1"/>
    <xf numFmtId="164" fontId="21" fillId="0" borderId="0" xfId="5" applyNumberFormat="1" applyFont="1" applyFill="1" applyBorder="1"/>
    <xf numFmtId="38" fontId="0" fillId="0" borderId="0" xfId="0" applyNumberFormat="1" applyFont="1" applyAlignment="1"/>
    <xf numFmtId="3" fontId="0" fillId="0" borderId="0" xfId="2" applyNumberFormat="1" applyFont="1" applyFill="1"/>
    <xf numFmtId="38" fontId="21" fillId="0" borderId="6" xfId="0" applyNumberFormat="1" applyFont="1" applyBorder="1" applyAlignment="1">
      <alignment horizontal="center"/>
    </xf>
    <xf numFmtId="38" fontId="30" fillId="0" borderId="0" xfId="0" applyNumberFormat="1" applyFont="1" applyAlignment="1">
      <alignment horizontal="center" wrapText="1"/>
    </xf>
    <xf numFmtId="38" fontId="16" fillId="0" borderId="0" xfId="2" applyNumberFormat="1" applyFont="1" applyFill="1" applyAlignment="1"/>
    <xf numFmtId="49" fontId="17" fillId="0" borderId="0" xfId="1" applyNumberFormat="1" applyFont="1" applyFill="1" applyAlignment="1">
      <alignment horizontal="center"/>
    </xf>
    <xf numFmtId="40" fontId="18" fillId="0" borderId="0" xfId="0" applyNumberFormat="1" applyFont="1"/>
    <xf numFmtId="40" fontId="30" fillId="0" borderId="0" xfId="0" applyNumberFormat="1" applyFont="1"/>
    <xf numFmtId="40" fontId="18" fillId="0" borderId="0" xfId="0" applyNumberFormat="1" applyFont="1" applyFill="1" applyAlignment="1"/>
    <xf numFmtId="38" fontId="27" fillId="0" borderId="0" xfId="0" applyNumberFormat="1" applyFont="1" applyFill="1" applyAlignment="1"/>
    <xf numFmtId="0" fontId="32" fillId="0" borderId="0" xfId="5" applyFont="1" applyAlignment="1"/>
    <xf numFmtId="0" fontId="5" fillId="0" borderId="0" xfId="2" applyFill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6" fillId="0" borderId="0" xfId="2" applyNumberFormat="1" applyFont="1" applyFill="1" applyAlignment="1">
      <alignment horizontal="right" vertical="center"/>
    </xf>
    <xf numFmtId="37" fontId="17" fillId="0" borderId="0" xfId="2" applyNumberFormat="1" applyFont="1" applyFill="1" applyAlignment="1">
      <alignment vertical="center"/>
    </xf>
    <xf numFmtId="14" fontId="23" fillId="0" borderId="0" xfId="2" applyNumberFormat="1" applyFont="1" applyFill="1" applyAlignment="1">
      <alignment horizontal="center" vertical="center"/>
    </xf>
    <xf numFmtId="14" fontId="33" fillId="0" borderId="0" xfId="2" applyNumberFormat="1" applyFont="1" applyFill="1" applyAlignment="1">
      <alignment horizontal="center" vertical="center"/>
    </xf>
    <xf numFmtId="164" fontId="12" fillId="0" borderId="0" xfId="2" applyNumberFormat="1" applyFont="1" applyFill="1" applyAlignment="1"/>
    <xf numFmtId="164" fontId="6" fillId="0" borderId="0" xfId="2" applyNumberFormat="1" applyFont="1" applyFill="1" applyAlignment="1"/>
    <xf numFmtId="164" fontId="8" fillId="0" borderId="0" xfId="2" applyNumberFormat="1" applyFont="1" applyFill="1" applyAlignment="1"/>
    <xf numFmtId="3" fontId="6" fillId="0" borderId="0" xfId="2" applyNumberFormat="1" applyFont="1" applyFill="1" applyAlignment="1"/>
    <xf numFmtId="3" fontId="8" fillId="0" borderId="0" xfId="2" applyNumberFormat="1" applyFont="1" applyFill="1" applyAlignment="1"/>
    <xf numFmtId="37" fontId="17" fillId="0" borderId="0" xfId="2" applyNumberFormat="1" applyFont="1" applyFill="1" applyAlignment="1"/>
    <xf numFmtId="3" fontId="6" fillId="0" borderId="0" xfId="2" applyNumberFormat="1" applyFont="1" applyFill="1" applyBorder="1" applyAlignment="1"/>
    <xf numFmtId="3" fontId="8" fillId="0" borderId="0" xfId="2" applyNumberFormat="1" applyFont="1" applyFill="1" applyBorder="1" applyAlignment="1"/>
    <xf numFmtId="3" fontId="7" fillId="0" borderId="0" xfId="2" applyNumberFormat="1" applyFont="1" applyFill="1" applyBorder="1" applyAlignment="1"/>
    <xf numFmtId="164" fontId="8" fillId="0" borderId="7" xfId="2" applyNumberFormat="1" applyFont="1" applyFill="1" applyBorder="1" applyAlignment="1"/>
    <xf numFmtId="164" fontId="16" fillId="0" borderId="0" xfId="2" applyNumberFormat="1" applyFont="1" applyFill="1" applyAlignment="1"/>
    <xf numFmtId="164" fontId="11" fillId="0" borderId="0" xfId="2" applyNumberFormat="1" applyFont="1" applyFill="1" applyAlignment="1"/>
    <xf numFmtId="0" fontId="18" fillId="0" borderId="0" xfId="2" applyFont="1" applyFill="1" applyBorder="1" applyAlignment="1"/>
    <xf numFmtId="38" fontId="18" fillId="0" borderId="0" xfId="2" applyNumberFormat="1" applyFont="1" applyFill="1" applyBorder="1" applyAlignment="1"/>
    <xf numFmtId="0" fontId="6" fillId="0" borderId="0" xfId="2" applyNumberFormat="1" applyFont="1" applyFill="1" applyAlignment="1">
      <alignment horizontal="right"/>
    </xf>
    <xf numFmtId="164" fontId="34" fillId="0" borderId="0" xfId="2" applyNumberFormat="1" applyFont="1" applyFill="1" applyBorder="1" applyAlignment="1"/>
    <xf numFmtId="38" fontId="37" fillId="0" borderId="0" xfId="2" applyNumberFormat="1" applyFont="1" applyFill="1" applyBorder="1" applyAlignment="1"/>
    <xf numFmtId="0" fontId="30" fillId="0" borderId="0" xfId="2" applyFont="1" applyFill="1" applyAlignment="1">
      <alignment horizontal="right"/>
    </xf>
    <xf numFmtId="0" fontId="6" fillId="0" borderId="0" xfId="2" applyNumberFormat="1" applyFont="1" applyFill="1" applyAlignment="1"/>
    <xf numFmtId="3" fontId="37" fillId="0" borderId="0" xfId="2" applyNumberFormat="1" applyFont="1" applyFill="1" applyBorder="1" applyAlignment="1"/>
    <xf numFmtId="164" fontId="6" fillId="0" borderId="0" xfId="2" applyNumberFormat="1" applyFont="1" applyFill="1" applyAlignment="1" applyProtection="1">
      <protection locked="0"/>
    </xf>
    <xf numFmtId="0" fontId="36" fillId="0" borderId="0" xfId="2" applyFont="1" applyFill="1" applyAlignment="1"/>
    <xf numFmtId="0" fontId="38" fillId="0" borderId="0" xfId="2" applyFont="1" applyFill="1" applyAlignment="1"/>
    <xf numFmtId="0" fontId="29" fillId="0" borderId="0" xfId="2" applyFont="1" applyFill="1" applyAlignment="1"/>
    <xf numFmtId="0" fontId="5" fillId="0" borderId="0" xfId="2" applyFont="1" applyFill="1" applyAlignment="1"/>
    <xf numFmtId="14" fontId="0" fillId="0" borderId="0" xfId="0" applyNumberFormat="1" applyFont="1" applyAlignment="1"/>
    <xf numFmtId="165" fontId="43" fillId="0" borderId="0" xfId="24" applyAlignment="1"/>
    <xf numFmtId="165" fontId="0" fillId="0" borderId="0" xfId="0" applyFont="1" applyAlignment="1">
      <alignment horizontal="right"/>
    </xf>
    <xf numFmtId="165" fontId="44" fillId="0" borderId="0" xfId="0" applyFont="1" applyAlignment="1"/>
    <xf numFmtId="165" fontId="0" fillId="4" borderId="0" xfId="0" applyFont="1" applyFill="1" applyAlignment="1">
      <alignment horizontal="right"/>
    </xf>
    <xf numFmtId="165" fontId="44" fillId="2" borderId="0" xfId="0" applyFont="1" applyFill="1" applyAlignment="1"/>
    <xf numFmtId="167" fontId="11" fillId="2" borderId="0" xfId="0" applyNumberFormat="1" applyFont="1" applyFill="1" applyAlignment="1">
      <alignment horizontal="center"/>
    </xf>
    <xf numFmtId="38" fontId="28" fillId="0" borderId="0" xfId="0" applyNumberFormat="1" applyFont="1" applyAlignment="1"/>
    <xf numFmtId="38" fontId="24" fillId="0" borderId="6" xfId="0" applyNumberFormat="1" applyFont="1" applyBorder="1" applyAlignment="1">
      <alignment horizontal="center"/>
    </xf>
    <xf numFmtId="0" fontId="0" fillId="0" borderId="0" xfId="5" applyFont="1"/>
    <xf numFmtId="164" fontId="0" fillId="0" borderId="0" xfId="5" applyNumberFormat="1" applyFont="1" applyFill="1" applyBorder="1"/>
    <xf numFmtId="0" fontId="0" fillId="0" borderId="0" xfId="5" applyFont="1" applyFill="1"/>
    <xf numFmtId="0" fontId="0" fillId="2" borderId="0" xfId="5" applyFont="1" applyFill="1"/>
    <xf numFmtId="164" fontId="0" fillId="2" borderId="0" xfId="5" applyNumberFormat="1" applyFont="1" applyFill="1"/>
    <xf numFmtId="38" fontId="11" fillId="2" borderId="6" xfId="0" applyNumberFormat="1" applyFont="1" applyFill="1" applyBorder="1" applyAlignment="1">
      <alignment horizontal="center"/>
    </xf>
    <xf numFmtId="165" fontId="0" fillId="0" borderId="0" xfId="0" applyFont="1" applyFill="1" applyAlignment="1"/>
    <xf numFmtId="165" fontId="44" fillId="0" borderId="0" xfId="0" applyFont="1" applyFill="1" applyAlignment="1"/>
    <xf numFmtId="165" fontId="13" fillId="0" borderId="0" xfId="0" applyFont="1" applyAlignment="1"/>
    <xf numFmtId="38" fontId="7" fillId="4" borderId="0" xfId="0" applyNumberFormat="1" applyFont="1" applyFill="1"/>
    <xf numFmtId="38" fontId="7" fillId="2" borderId="0" xfId="0" applyNumberFormat="1" applyFont="1" applyFill="1"/>
    <xf numFmtId="38" fontId="11" fillId="2" borderId="0" xfId="0" applyNumberFormat="1" applyFont="1" applyFill="1" applyAlignment="1">
      <alignment horizontal="center"/>
    </xf>
    <xf numFmtId="38" fontId="7" fillId="2" borderId="3" xfId="0" applyNumberFormat="1" applyFont="1" applyFill="1" applyBorder="1"/>
    <xf numFmtId="3" fontId="6" fillId="4" borderId="0" xfId="2" applyNumberFormat="1" applyFont="1" applyFill="1" applyAlignment="1"/>
    <xf numFmtId="3" fontId="6" fillId="2" borderId="0" xfId="2" applyNumberFormat="1" applyFont="1" applyFill="1" applyAlignment="1"/>
    <xf numFmtId="3" fontId="6" fillId="2" borderId="1" xfId="2" applyNumberFormat="1" applyFont="1" applyFill="1" applyBorder="1" applyAlignment="1"/>
    <xf numFmtId="38" fontId="6" fillId="4" borderId="0" xfId="2" applyNumberFormat="1" applyFont="1" applyFill="1" applyAlignment="1"/>
    <xf numFmtId="38" fontId="8" fillId="2" borderId="3" xfId="2" applyNumberFormat="1" applyFont="1" applyFill="1" applyBorder="1" applyAlignment="1"/>
    <xf numFmtId="38" fontId="7" fillId="0" borderId="0" xfId="0" applyNumberFormat="1" applyFont="1"/>
    <xf numFmtId="38" fontId="7" fillId="0" borderId="0" xfId="0" applyNumberFormat="1" applyFont="1" applyAlignment="1"/>
    <xf numFmtId="38" fontId="8" fillId="0" borderId="0" xfId="0" applyNumberFormat="1" applyFont="1" applyAlignment="1"/>
    <xf numFmtId="166" fontId="7" fillId="0" borderId="0" xfId="0" applyNumberFormat="1" applyFont="1"/>
    <xf numFmtId="38" fontId="11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38" fontId="14" fillId="2" borderId="3" xfId="0" applyNumberFormat="1" applyFont="1" applyFill="1" applyBorder="1"/>
    <xf numFmtId="1" fontId="11" fillId="2" borderId="0" xfId="0" applyNumberFormat="1" applyFont="1" applyFill="1" applyAlignment="1">
      <alignment horizontal="center"/>
    </xf>
    <xf numFmtId="38" fontId="7" fillId="2" borderId="13" xfId="0" applyNumberFormat="1" applyFont="1" applyFill="1" applyBorder="1"/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/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9" fillId="0" borderId="0" xfId="0" applyNumberFormat="1" applyFont="1" applyAlignment="1"/>
    <xf numFmtId="38" fontId="11" fillId="0" borderId="4" xfId="0" applyNumberFormat="1" applyFont="1" applyBorder="1" applyAlignment="1"/>
    <xf numFmtId="38" fontId="8" fillId="0" borderId="5" xfId="0" applyNumberFormat="1" applyFont="1" applyBorder="1" applyAlignment="1"/>
    <xf numFmtId="38" fontId="8" fillId="0" borderId="0" xfId="0" applyNumberFormat="1" applyFont="1" applyBorder="1" applyAlignment="1"/>
    <xf numFmtId="38" fontId="21" fillId="0" borderId="0" xfId="0" applyNumberFormat="1" applyFont="1" applyAlignment="1">
      <alignment horizontal="center"/>
    </xf>
    <xf numFmtId="38" fontId="21" fillId="0" borderId="0" xfId="0" applyNumberFormat="1" applyFont="1" applyAlignment="1">
      <alignment horizontal="right"/>
    </xf>
    <xf numFmtId="38" fontId="22" fillId="0" borderId="6" xfId="0" applyNumberFormat="1" applyFont="1" applyBorder="1" applyAlignment="1">
      <alignment horizontal="center"/>
    </xf>
    <xf numFmtId="38" fontId="15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38" fontId="7" fillId="0" borderId="0" xfId="0" applyNumberFormat="1" applyFont="1" applyFill="1"/>
    <xf numFmtId="38" fontId="8" fillId="0" borderId="0" xfId="0" applyNumberFormat="1" applyFont="1" applyFill="1" applyAlignment="1"/>
    <xf numFmtId="38" fontId="7" fillId="0" borderId="0" xfId="0" applyNumberFormat="1" applyFont="1" applyFill="1" applyAlignment="1"/>
    <xf numFmtId="38" fontId="18" fillId="0" borderId="0" xfId="0" applyNumberFormat="1" applyFont="1"/>
    <xf numFmtId="38" fontId="11" fillId="0" borderId="0" xfId="0" applyNumberFormat="1" applyFont="1" applyFill="1" applyAlignment="1">
      <alignment horizontal="center"/>
    </xf>
    <xf numFmtId="38" fontId="11" fillId="0" borderId="0" xfId="0" applyNumberFormat="1" applyFont="1" applyFill="1" applyAlignment="1"/>
    <xf numFmtId="38" fontId="18" fillId="0" borderId="0" xfId="0" applyNumberFormat="1" applyFont="1" applyFill="1" applyAlignment="1"/>
    <xf numFmtId="38" fontId="18" fillId="0" borderId="0" xfId="0" applyNumberFormat="1" applyFont="1" applyAlignment="1"/>
    <xf numFmtId="38" fontId="18" fillId="0" borderId="0" xfId="0" applyNumberFormat="1" applyFont="1" applyAlignment="1">
      <alignment horizontal="center"/>
    </xf>
    <xf numFmtId="38" fontId="18" fillId="0" borderId="4" xfId="0" applyNumberFormat="1" applyFont="1" applyBorder="1" applyAlignment="1"/>
    <xf numFmtId="38" fontId="18" fillId="0" borderId="0" xfId="0" applyNumberFormat="1" applyFont="1" applyFill="1"/>
    <xf numFmtId="38" fontId="18" fillId="0" borderId="0" xfId="0" applyNumberFormat="1" applyFont="1" applyFill="1" applyAlignment="1">
      <alignment horizontal="center"/>
    </xf>
    <xf numFmtId="0" fontId="5" fillId="0" borderId="0" xfId="2" applyFill="1" applyAlignment="1"/>
    <xf numFmtId="38" fontId="0" fillId="0" borderId="0" xfId="0" applyNumberFormat="1" applyFont="1" applyFill="1" applyAlignment="1"/>
    <xf numFmtId="0" fontId="11" fillId="0" borderId="0" xfId="0" applyNumberFormat="1" applyFont="1" applyAlignment="1">
      <alignment horizontal="center"/>
    </xf>
    <xf numFmtId="38" fontId="0" fillId="0" borderId="0" xfId="0" applyNumberFormat="1" applyFont="1" applyAlignment="1"/>
    <xf numFmtId="38" fontId="0" fillId="0" borderId="0" xfId="0" applyNumberFormat="1" applyFont="1"/>
    <xf numFmtId="38" fontId="7" fillId="3" borderId="12" xfId="0" applyNumberFormat="1" applyFont="1" applyFill="1" applyBorder="1"/>
    <xf numFmtId="38" fontId="17" fillId="3" borderId="12" xfId="0" applyNumberFormat="1" applyFont="1" applyFill="1" applyBorder="1" applyAlignment="1"/>
    <xf numFmtId="38" fontId="7" fillId="3" borderId="12" xfId="0" applyNumberFormat="1" applyFont="1" applyFill="1" applyBorder="1" applyAlignment="1"/>
    <xf numFmtId="38" fontId="8" fillId="3" borderId="12" xfId="0" applyNumberFormat="1" applyFont="1" applyFill="1" applyBorder="1" applyAlignment="1"/>
    <xf numFmtId="40" fontId="16" fillId="4" borderId="16" xfId="0" applyNumberFormat="1" applyFont="1" applyFill="1" applyBorder="1" applyAlignment="1"/>
    <xf numFmtId="38" fontId="8" fillId="4" borderId="16" xfId="0" applyNumberFormat="1" applyFont="1" applyFill="1" applyBorder="1" applyAlignment="1"/>
    <xf numFmtId="38" fontId="14" fillId="4" borderId="16" xfId="0" applyNumberFormat="1" applyFont="1" applyFill="1" applyBorder="1" applyAlignment="1"/>
    <xf numFmtId="40" fontId="18" fillId="4" borderId="17" xfId="0" applyNumberFormat="1" applyFont="1" applyFill="1" applyBorder="1" applyAlignment="1"/>
    <xf numFmtId="38" fontId="0" fillId="4" borderId="17" xfId="0" applyNumberFormat="1" applyFont="1" applyFill="1" applyBorder="1" applyAlignment="1"/>
    <xf numFmtId="40" fontId="18" fillId="4" borderId="18" xfId="0" applyNumberFormat="1" applyFont="1" applyFill="1" applyBorder="1" applyAlignment="1"/>
    <xf numFmtId="38" fontId="0" fillId="4" borderId="18" xfId="0" applyNumberFormat="1" applyFont="1" applyFill="1" applyBorder="1" applyAlignment="1"/>
    <xf numFmtId="38" fontId="17" fillId="3" borderId="20" xfId="0" applyNumberFormat="1" applyFont="1" applyFill="1" applyBorder="1" applyAlignment="1"/>
    <xf numFmtId="38" fontId="7" fillId="3" borderId="20" xfId="0" applyNumberFormat="1" applyFont="1" applyFill="1" applyBorder="1" applyAlignment="1">
      <alignment horizontal="right"/>
    </xf>
    <xf numFmtId="38" fontId="7" fillId="3" borderId="19" xfId="0" applyNumberFormat="1" applyFont="1" applyFill="1" applyBorder="1" applyAlignment="1">
      <alignment horizontal="center"/>
    </xf>
    <xf numFmtId="38" fontId="18" fillId="3" borderId="21" xfId="0" applyNumberFormat="1" applyFont="1" applyFill="1" applyBorder="1" applyAlignment="1">
      <alignment horizontal="center"/>
    </xf>
    <xf numFmtId="40" fontId="18" fillId="3" borderId="22" xfId="0" applyNumberFormat="1" applyFont="1" applyFill="1" applyBorder="1" applyAlignment="1"/>
    <xf numFmtId="38" fontId="7" fillId="3" borderId="23" xfId="0" applyNumberFormat="1" applyFont="1" applyFill="1" applyBorder="1" applyAlignment="1"/>
    <xf numFmtId="40" fontId="18" fillId="4" borderId="16" xfId="0" applyNumberFormat="1" applyFont="1" applyFill="1" applyBorder="1" applyAlignment="1"/>
    <xf numFmtId="38" fontId="7" fillId="4" borderId="16" xfId="0" applyNumberFormat="1" applyFont="1" applyFill="1" applyBorder="1" applyAlignment="1"/>
    <xf numFmtId="38" fontId="7" fillId="4" borderId="16" xfId="0" applyNumberFormat="1" applyFont="1" applyFill="1" applyBorder="1"/>
    <xf numFmtId="38" fontId="7" fillId="2" borderId="16" xfId="0" applyNumberFormat="1" applyFont="1" applyFill="1" applyBorder="1"/>
    <xf numFmtId="166" fontId="7" fillId="2" borderId="16" xfId="0" applyNumberFormat="1" applyFont="1" applyFill="1" applyBorder="1"/>
    <xf numFmtId="38" fontId="7" fillId="4" borderId="17" xfId="0" applyNumberFormat="1" applyFont="1" applyFill="1" applyBorder="1" applyAlignment="1"/>
    <xf numFmtId="38" fontId="7" fillId="4" borderId="17" xfId="0" applyNumberFormat="1" applyFont="1" applyFill="1" applyBorder="1"/>
    <xf numFmtId="38" fontId="7" fillId="2" borderId="17" xfId="0" applyNumberFormat="1" applyFont="1" applyFill="1" applyBorder="1"/>
    <xf numFmtId="166" fontId="7" fillId="2" borderId="17" xfId="0" applyNumberFormat="1" applyFont="1" applyFill="1" applyBorder="1"/>
    <xf numFmtId="38" fontId="7" fillId="4" borderId="18" xfId="0" applyNumberFormat="1" applyFont="1" applyFill="1" applyBorder="1"/>
    <xf numFmtId="38" fontId="7" fillId="2" borderId="18" xfId="0" applyNumberFormat="1" applyFont="1" applyFill="1" applyBorder="1"/>
    <xf numFmtId="166" fontId="7" fillId="2" borderId="18" xfId="0" applyNumberFormat="1" applyFont="1" applyFill="1" applyBorder="1"/>
    <xf numFmtId="38" fontId="0" fillId="4" borderId="16" xfId="0" applyNumberFormat="1" applyFont="1" applyFill="1" applyBorder="1" applyAlignment="1"/>
    <xf numFmtId="38" fontId="8" fillId="2" borderId="24" xfId="0" applyNumberFormat="1" applyFont="1" applyFill="1" applyBorder="1" applyAlignment="1"/>
    <xf numFmtId="38" fontId="7" fillId="3" borderId="25" xfId="0" applyNumberFormat="1" applyFont="1" applyFill="1" applyBorder="1" applyAlignment="1">
      <alignment horizontal="center"/>
    </xf>
    <xf numFmtId="38" fontId="7" fillId="3" borderId="14" xfId="0" applyNumberFormat="1" applyFont="1" applyFill="1" applyBorder="1" applyAlignment="1"/>
    <xf numFmtId="41" fontId="14" fillId="5" borderId="10" xfId="0" quotePrefix="1" applyNumberFormat="1" applyFont="1" applyFill="1" applyBorder="1" applyAlignment="1">
      <alignment horizontal="center"/>
    </xf>
    <xf numFmtId="38" fontId="8" fillId="0" borderId="0" xfId="0" applyNumberFormat="1" applyFont="1" applyFill="1" applyAlignment="1">
      <alignment horizontal="center"/>
    </xf>
    <xf numFmtId="38" fontId="13" fillId="0" borderId="10" xfId="0" applyNumberFormat="1" applyFont="1" applyBorder="1" applyAlignment="1">
      <alignment horizontal="center"/>
    </xf>
    <xf numFmtId="38" fontId="13" fillId="0" borderId="26" xfId="0" applyNumberFormat="1" applyFont="1" applyBorder="1" applyAlignment="1">
      <alignment horizontal="center"/>
    </xf>
    <xf numFmtId="38" fontId="11" fillId="0" borderId="26" xfId="0" applyNumberFormat="1" applyFont="1" applyBorder="1" applyAlignment="1">
      <alignment horizontal="center"/>
    </xf>
    <xf numFmtId="38" fontId="13" fillId="0" borderId="10" xfId="0" applyNumberFormat="1" applyFont="1" applyFill="1" applyBorder="1" applyAlignment="1">
      <alignment horizontal="center"/>
    </xf>
    <xf numFmtId="38" fontId="13" fillId="0" borderId="26" xfId="0" applyNumberFormat="1" applyFont="1" applyFill="1" applyBorder="1" applyAlignment="1">
      <alignment horizontal="center"/>
    </xf>
    <xf numFmtId="38" fontId="0" fillId="0" borderId="26" xfId="0" applyNumberFormat="1" applyFont="1" applyFill="1" applyBorder="1" applyAlignment="1">
      <alignment horizontal="center"/>
    </xf>
    <xf numFmtId="40" fontId="18" fillId="2" borderId="16" xfId="0" applyNumberFormat="1" applyFont="1" applyFill="1" applyBorder="1" applyAlignment="1"/>
    <xf numFmtId="38" fontId="14" fillId="4" borderId="16" xfId="0" applyNumberFormat="1" applyFont="1" applyFill="1" applyBorder="1"/>
    <xf numFmtId="40" fontId="18" fillId="2" borderId="17" xfId="0" applyNumberFormat="1" applyFont="1" applyFill="1" applyBorder="1" applyAlignment="1"/>
    <xf numFmtId="38" fontId="14" fillId="4" borderId="17" xfId="0" applyNumberFormat="1" applyFont="1" applyFill="1" applyBorder="1"/>
    <xf numFmtId="40" fontId="18" fillId="2" borderId="18" xfId="0" applyNumberFormat="1" applyFont="1" applyFill="1" applyBorder="1" applyAlignment="1"/>
    <xf numFmtId="38" fontId="14" fillId="4" borderId="18" xfId="0" applyNumberFormat="1" applyFont="1" applyFill="1" applyBorder="1"/>
    <xf numFmtId="38" fontId="7" fillId="3" borderId="23" xfId="0" applyNumberFormat="1" applyFont="1" applyFill="1" applyBorder="1"/>
    <xf numFmtId="38" fontId="0" fillId="2" borderId="16" xfId="0" applyNumberFormat="1" applyFont="1" applyFill="1" applyBorder="1" applyAlignment="1"/>
    <xf numFmtId="38" fontId="0" fillId="2" borderId="17" xfId="0" applyNumberFormat="1" applyFont="1" applyFill="1" applyBorder="1" applyAlignment="1"/>
    <xf numFmtId="38" fontId="0" fillId="2" borderId="18" xfId="0" applyNumberFormat="1" applyFont="1" applyFill="1" applyBorder="1" applyAlignment="1"/>
    <xf numFmtId="38" fontId="7" fillId="2" borderId="17" xfId="0" applyNumberFormat="1" applyFont="1" applyFill="1" applyBorder="1" applyAlignment="1"/>
    <xf numFmtId="38" fontId="7" fillId="2" borderId="18" xfId="0" applyNumberFormat="1" applyFont="1" applyFill="1" applyBorder="1" applyAlignment="1"/>
    <xf numFmtId="14" fontId="13" fillId="0" borderId="26" xfId="0" applyNumberFormat="1" applyFont="1" applyBorder="1" applyAlignment="1">
      <alignment horizontal="center"/>
    </xf>
    <xf numFmtId="38" fontId="7" fillId="3" borderId="20" xfId="0" applyNumberFormat="1" applyFont="1" applyFill="1" applyBorder="1" applyAlignment="1">
      <alignment horizontal="center"/>
    </xf>
    <xf numFmtId="38" fontId="7" fillId="2" borderId="16" xfId="0" applyNumberFormat="1" applyFont="1" applyFill="1" applyBorder="1" applyAlignment="1"/>
    <xf numFmtId="38" fontId="18" fillId="0" borderId="27" xfId="0" applyNumberFormat="1" applyFont="1" applyBorder="1" applyAlignment="1">
      <alignment horizontal="center"/>
    </xf>
    <xf numFmtId="38" fontId="16" fillId="0" borderId="27" xfId="0" applyNumberFormat="1" applyFont="1" applyFill="1" applyBorder="1" applyAlignment="1"/>
    <xf numFmtId="38" fontId="7" fillId="0" borderId="27" xfId="0" applyNumberFormat="1" applyFont="1" applyBorder="1" applyAlignment="1">
      <alignment horizontal="center"/>
    </xf>
    <xf numFmtId="38" fontId="7" fillId="0" borderId="27" xfId="0" applyNumberFormat="1" applyFont="1" applyFill="1" applyBorder="1" applyAlignment="1">
      <alignment horizontal="center"/>
    </xf>
    <xf numFmtId="38" fontId="16" fillId="0" borderId="27" xfId="0" applyNumberFormat="1" applyFont="1" applyBorder="1" applyAlignment="1">
      <alignment horizontal="center"/>
    </xf>
    <xf numFmtId="38" fontId="7" fillId="2" borderId="15" xfId="0" applyNumberFormat="1" applyFont="1" applyFill="1" applyBorder="1"/>
    <xf numFmtId="38" fontId="10" fillId="0" borderId="0" xfId="0" applyNumberFormat="1" applyFont="1" applyAlignment="1">
      <alignment horizontal="left"/>
    </xf>
    <xf numFmtId="38" fontId="24" fillId="0" borderId="0" xfId="0" applyNumberFormat="1" applyFont="1" applyBorder="1" applyAlignment="1">
      <alignment horizontal="center"/>
    </xf>
    <xf numFmtId="38" fontId="21" fillId="0" borderId="0" xfId="0" applyNumberFormat="1" applyFont="1" applyBorder="1" applyAlignment="1">
      <alignment horizontal="center"/>
    </xf>
    <xf numFmtId="164" fontId="16" fillId="0" borderId="10" xfId="2" applyNumberFormat="1" applyFont="1" applyFill="1" applyBorder="1" applyAlignment="1">
      <alignment horizontal="center"/>
    </xf>
    <xf numFmtId="164" fontId="10" fillId="0" borderId="10" xfId="2" applyNumberFormat="1" applyFont="1" applyFill="1" applyBorder="1" applyAlignment="1"/>
    <xf numFmtId="164" fontId="16" fillId="0" borderId="26" xfId="2" applyNumberFormat="1" applyFont="1" applyFill="1" applyBorder="1" applyAlignment="1">
      <alignment horizontal="center"/>
    </xf>
    <xf numFmtId="38" fontId="6" fillId="4" borderId="16" xfId="2" applyNumberFormat="1" applyFont="1" applyFill="1" applyBorder="1" applyAlignment="1"/>
    <xf numFmtId="38" fontId="6" fillId="2" borderId="16" xfId="2" applyNumberFormat="1" applyFont="1" applyFill="1" applyBorder="1" applyAlignment="1"/>
    <xf numFmtId="38" fontId="6" fillId="4" borderId="17" xfId="2" applyNumberFormat="1" applyFont="1" applyFill="1" applyBorder="1" applyAlignment="1"/>
    <xf numFmtId="38" fontId="6" fillId="2" borderId="17" xfId="2" applyNumberFormat="1" applyFont="1" applyFill="1" applyBorder="1" applyAlignment="1"/>
    <xf numFmtId="38" fontId="6" fillId="4" borderId="18" xfId="2" applyNumberFormat="1" applyFont="1" applyFill="1" applyBorder="1" applyAlignment="1"/>
    <xf numFmtId="38" fontId="6" fillId="2" borderId="18" xfId="2" applyNumberFormat="1" applyFont="1" applyFill="1" applyBorder="1" applyAlignment="1"/>
    <xf numFmtId="38" fontId="45" fillId="0" borderId="0" xfId="0" applyNumberFormat="1" applyFont="1" applyAlignment="1"/>
    <xf numFmtId="165" fontId="0" fillId="0" borderId="0" xfId="0" applyFont="1" applyBorder="1" applyAlignment="1">
      <alignment horizontal="right"/>
    </xf>
    <xf numFmtId="165" fontId="0" fillId="0" borderId="0" xfId="0" applyFont="1" applyBorder="1" applyAlignment="1"/>
    <xf numFmtId="14" fontId="0" fillId="4" borderId="0" xfId="0" applyNumberFormat="1" applyFont="1" applyFill="1" applyAlignment="1">
      <alignment horizontal="right"/>
    </xf>
    <xf numFmtId="165" fontId="43" fillId="4" borderId="0" xfId="24" applyFill="1" applyAlignment="1">
      <alignment horizontal="right"/>
    </xf>
    <xf numFmtId="40" fontId="30" fillId="0" borderId="4" xfId="0" applyNumberFormat="1" applyFont="1" applyBorder="1" applyAlignment="1"/>
    <xf numFmtId="38" fontId="0" fillId="4" borderId="0" xfId="0" applyNumberFormat="1" applyFont="1" applyFill="1" applyBorder="1" applyAlignment="1"/>
    <xf numFmtId="38" fontId="30" fillId="0" borderId="0" xfId="0" applyNumberFormat="1" applyFont="1" applyFill="1"/>
    <xf numFmtId="49" fontId="21" fillId="0" borderId="4" xfId="0" applyNumberFormat="1" applyFont="1" applyFill="1" applyBorder="1" applyAlignment="1" applyProtection="1">
      <alignment horizontal="left"/>
      <protection locked="0"/>
    </xf>
    <xf numFmtId="38" fontId="21" fillId="0" borderId="4" xfId="0" applyNumberFormat="1" applyFont="1" applyFill="1" applyBorder="1" applyAlignment="1">
      <alignment horizontal="right"/>
    </xf>
    <xf numFmtId="38" fontId="18" fillId="0" borderId="0" xfId="0" applyNumberFormat="1" applyFont="1" applyFill="1" applyAlignment="1">
      <alignment horizontal="right"/>
    </xf>
    <xf numFmtId="38" fontId="7" fillId="4" borderId="0" xfId="0" applyNumberFormat="1" applyFont="1" applyFill="1" applyBorder="1"/>
    <xf numFmtId="38" fontId="18" fillId="0" borderId="12" xfId="0" applyNumberFormat="1" applyFont="1" applyFill="1" applyBorder="1"/>
    <xf numFmtId="38" fontId="11" fillId="0" borderId="12" xfId="0" applyNumberFormat="1" applyFont="1" applyFill="1" applyBorder="1" applyAlignment="1"/>
    <xf numFmtId="38" fontId="13" fillId="0" borderId="11" xfId="0" applyNumberFormat="1" applyFont="1" applyFill="1" applyBorder="1" applyAlignment="1">
      <alignment horizontal="center"/>
    </xf>
    <xf numFmtId="38" fontId="18" fillId="0" borderId="11" xfId="0" applyNumberFormat="1" applyFont="1" applyFill="1" applyBorder="1"/>
    <xf numFmtId="38" fontId="13" fillId="2" borderId="15" xfId="0" applyNumberFormat="1" applyFont="1" applyFill="1" applyBorder="1"/>
    <xf numFmtId="38" fontId="13" fillId="2" borderId="11" xfId="0" applyNumberFormat="1" applyFont="1" applyFill="1" applyBorder="1"/>
    <xf numFmtId="38" fontId="0" fillId="0" borderId="11" xfId="0" applyNumberFormat="1" applyFont="1" applyFill="1" applyBorder="1"/>
    <xf numFmtId="38" fontId="9" fillId="0" borderId="0" xfId="0" applyNumberFormat="1" applyFont="1" applyAlignment="1">
      <alignment horizontal="right"/>
    </xf>
    <xf numFmtId="38" fontId="13" fillId="0" borderId="4" xfId="0" applyNumberFormat="1" applyFont="1" applyBorder="1" applyAlignment="1"/>
    <xf numFmtId="167" fontId="11" fillId="0" borderId="4" xfId="0" applyNumberFormat="1" applyFont="1" applyBorder="1" applyAlignment="1">
      <alignment horizontal="center"/>
    </xf>
    <xf numFmtId="38" fontId="11" fillId="0" borderId="4" xfId="0" applyNumberFormat="1" applyFont="1" applyBorder="1" applyAlignment="1">
      <alignment horizontal="center"/>
    </xf>
    <xf numFmtId="1" fontId="0" fillId="4" borderId="0" xfId="0" quotePrefix="1" applyNumberFormat="1" applyFont="1" applyFill="1" applyAlignment="1">
      <alignment horizontal="center"/>
    </xf>
    <xf numFmtId="0" fontId="48" fillId="0" borderId="0" xfId="2" applyFont="1" applyFill="1" applyAlignment="1"/>
    <xf numFmtId="40" fontId="46" fillId="0" borderId="0" xfId="0" applyNumberFormat="1" applyFont="1" applyFill="1" applyBorder="1" applyAlignment="1"/>
    <xf numFmtId="38" fontId="44" fillId="0" borderId="0" xfId="0" applyNumberFormat="1" applyFont="1" applyFill="1" applyBorder="1" applyAlignment="1"/>
    <xf numFmtId="38" fontId="47" fillId="0" borderId="0" xfId="2" applyNumberFormat="1" applyFont="1" applyFill="1" applyBorder="1" applyAlignment="1"/>
    <xf numFmtId="38" fontId="6" fillId="2" borderId="11" xfId="2" applyNumberFormat="1" applyFont="1" applyFill="1" applyBorder="1" applyAlignment="1"/>
    <xf numFmtId="38" fontId="11" fillId="0" borderId="0" xfId="0" applyNumberFormat="1" applyFont="1" applyAlignment="1">
      <alignment horizontal="center"/>
    </xf>
    <xf numFmtId="38" fontId="11" fillId="0" borderId="10" xfId="0" applyNumberFormat="1" applyFont="1" applyBorder="1" applyAlignment="1">
      <alignment horizontal="center"/>
    </xf>
    <xf numFmtId="38" fontId="8" fillId="0" borderId="26" xfId="0" applyNumberFormat="1" applyFont="1" applyBorder="1" applyAlignment="1">
      <alignment horizontal="center"/>
    </xf>
    <xf numFmtId="38" fontId="0" fillId="0" borderId="26" xfId="0" applyNumberFormat="1" applyFont="1" applyBorder="1" applyAlignment="1">
      <alignment horizontal="center"/>
    </xf>
    <xf numFmtId="38" fontId="8" fillId="3" borderId="15" xfId="0" applyNumberFormat="1" applyFont="1" applyFill="1" applyBorder="1" applyAlignment="1"/>
    <xf numFmtId="38" fontId="7" fillId="3" borderId="15" xfId="0" applyNumberFormat="1" applyFont="1" applyFill="1" applyBorder="1" applyAlignment="1"/>
    <xf numFmtId="38" fontId="7" fillId="4" borderId="0" xfId="0" applyNumberFormat="1" applyFont="1" applyFill="1" applyAlignment="1"/>
    <xf numFmtId="38" fontId="7" fillId="2" borderId="15" xfId="0" applyNumberFormat="1" applyFont="1" applyFill="1" applyBorder="1" applyAlignment="1"/>
    <xf numFmtId="9" fontId="13" fillId="0" borderId="0" xfId="3" applyFont="1" applyAlignment="1">
      <alignment horizontal="left"/>
    </xf>
    <xf numFmtId="38" fontId="7" fillId="0" borderId="11" xfId="0" applyNumberFormat="1" applyFont="1" applyBorder="1"/>
    <xf numFmtId="38" fontId="13" fillId="0" borderId="15" xfId="0" applyNumberFormat="1" applyFont="1" applyBorder="1" applyAlignment="1"/>
    <xf numFmtId="0" fontId="0" fillId="0" borderId="11" xfId="5" applyFont="1" applyBorder="1"/>
    <xf numFmtId="38" fontId="13" fillId="0" borderId="15" xfId="0" applyNumberFormat="1" applyFont="1" applyFill="1" applyBorder="1" applyAlignment="1"/>
    <xf numFmtId="38" fontId="18" fillId="0" borderId="15" xfId="0" applyNumberFormat="1" applyFont="1" applyFill="1" applyBorder="1" applyAlignment="1"/>
    <xf numFmtId="38" fontId="0" fillId="4" borderId="0" xfId="0" applyNumberFormat="1" applyFont="1" applyFill="1" applyAlignment="1"/>
    <xf numFmtId="38" fontId="7" fillId="0" borderId="11" xfId="0" applyNumberFormat="1" applyFont="1" applyBorder="1" applyAlignment="1"/>
    <xf numFmtId="10" fontId="7" fillId="4" borderId="0" xfId="3" applyNumberFormat="1" applyFont="1" applyFill="1" applyAlignment="1"/>
    <xf numFmtId="165" fontId="0" fillId="0" borderId="0" xfId="0" applyAlignment="1"/>
    <xf numFmtId="165" fontId="0" fillId="0" borderId="0" xfId="0" applyAlignment="1">
      <alignment horizontal="center"/>
    </xf>
    <xf numFmtId="165" fontId="0" fillId="0" borderId="0" xfId="0" applyBorder="1" applyAlignment="1">
      <alignment horizontal="center"/>
    </xf>
    <xf numFmtId="165" fontId="0" fillId="0" borderId="0" xfId="0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165" fontId="0" fillId="0" borderId="0" xfId="0" applyAlignment="1">
      <alignment horizontal="center" wrapText="1"/>
    </xf>
    <xf numFmtId="0" fontId="24" fillId="0" borderId="0" xfId="0" applyNumberFormat="1" applyFont="1" applyAlignment="1"/>
    <xf numFmtId="38" fontId="49" fillId="0" borderId="0" xfId="0" applyNumberFormat="1" applyFont="1" applyBorder="1"/>
    <xf numFmtId="0" fontId="13" fillId="0" borderId="0" xfId="5" applyFont="1"/>
    <xf numFmtId="38" fontId="13" fillId="0" borderId="10" xfId="5" applyNumberFormat="1" applyFont="1" applyBorder="1" applyAlignment="1">
      <alignment horizontal="center" wrapText="1"/>
    </xf>
    <xf numFmtId="49" fontId="7" fillId="0" borderId="24" xfId="5" applyNumberFormat="1" applyFont="1" applyBorder="1"/>
    <xf numFmtId="0" fontId="7" fillId="4" borderId="30" xfId="5" applyFont="1" applyFill="1" applyBorder="1"/>
    <xf numFmtId="164" fontId="7" fillId="4" borderId="31" xfId="5" applyNumberFormat="1" applyFont="1" applyFill="1" applyBorder="1"/>
    <xf numFmtId="164" fontId="7" fillId="2" borderId="16" xfId="5" applyNumberFormat="1" applyFont="1" applyFill="1" applyBorder="1"/>
    <xf numFmtId="49" fontId="7" fillId="0" borderId="32" xfId="5" applyNumberFormat="1" applyFont="1" applyBorder="1"/>
    <xf numFmtId="0" fontId="7" fillId="4" borderId="33" xfId="5" applyFont="1" applyFill="1" applyBorder="1"/>
    <xf numFmtId="164" fontId="7" fillId="4" borderId="34" xfId="5" applyNumberFormat="1" applyFont="1" applyFill="1" applyBorder="1"/>
    <xf numFmtId="164" fontId="7" fillId="2" borderId="17" xfId="5" applyNumberFormat="1" applyFont="1" applyFill="1" applyBorder="1"/>
    <xf numFmtId="164" fontId="7" fillId="2" borderId="34" xfId="5" applyNumberFormat="1" applyFont="1" applyFill="1" applyBorder="1"/>
    <xf numFmtId="49" fontId="7" fillId="0" borderId="29" xfId="5" applyNumberFormat="1" applyFont="1" applyBorder="1"/>
    <xf numFmtId="0" fontId="7" fillId="4" borderId="13" xfId="5" applyFont="1" applyFill="1" applyBorder="1"/>
    <xf numFmtId="164" fontId="7" fillId="4" borderId="14" xfId="5" applyNumberFormat="1" applyFont="1" applyFill="1" applyBorder="1"/>
    <xf numFmtId="164" fontId="7" fillId="2" borderId="14" xfId="5" applyNumberFormat="1" applyFont="1" applyFill="1" applyBorder="1"/>
    <xf numFmtId="0" fontId="7" fillId="0" borderId="0" xfId="5" applyFont="1" applyFill="1"/>
    <xf numFmtId="0" fontId="7" fillId="2" borderId="15" xfId="5" applyFont="1" applyFill="1" applyBorder="1"/>
    <xf numFmtId="0" fontId="7" fillId="0" borderId="0" xfId="5" applyFont="1"/>
    <xf numFmtId="37" fontId="7" fillId="2" borderId="15" xfId="5" applyNumberFormat="1" applyFont="1" applyFill="1" applyBorder="1"/>
    <xf numFmtId="38" fontId="18" fillId="0" borderId="4" xfId="0" applyNumberFormat="1" applyFont="1" applyBorder="1" applyAlignment="1">
      <alignment horizontal="center"/>
    </xf>
    <xf numFmtId="40" fontId="18" fillId="4" borderId="0" xfId="0" applyNumberFormat="1" applyFont="1" applyFill="1" applyAlignment="1">
      <alignment horizontal="center"/>
    </xf>
    <xf numFmtId="38" fontId="18" fillId="4" borderId="0" xfId="0" applyNumberFormat="1" applyFont="1" applyFill="1" applyAlignment="1">
      <alignment horizontal="center"/>
    </xf>
    <xf numFmtId="40" fontId="18" fillId="0" borderId="4" xfId="0" applyNumberFormat="1" applyFont="1" applyBorder="1" applyAlignment="1">
      <alignment horizontal="center"/>
    </xf>
    <xf numFmtId="40" fontId="18" fillId="0" borderId="0" xfId="0" applyNumberFormat="1" applyFont="1" applyAlignment="1">
      <alignment horizontal="center"/>
    </xf>
    <xf numFmtId="38" fontId="18" fillId="0" borderId="5" xfId="0" applyNumberFormat="1" applyFont="1" applyBorder="1" applyAlignment="1">
      <alignment horizontal="center"/>
    </xf>
    <xf numFmtId="40" fontId="18" fillId="4" borderId="0" xfId="0" applyNumberFormat="1" applyFont="1" applyFill="1" applyBorder="1" applyAlignment="1">
      <alignment horizontal="center"/>
    </xf>
    <xf numFmtId="40" fontId="18" fillId="0" borderId="0" xfId="0" applyNumberFormat="1" applyFont="1" applyFill="1" applyAlignment="1">
      <alignment horizontal="center"/>
    </xf>
    <xf numFmtId="40" fontId="30" fillId="0" borderId="2" xfId="0" applyNumberFormat="1" applyFont="1" applyBorder="1" applyAlignment="1">
      <alignment horizontal="center"/>
    </xf>
    <xf numFmtId="38" fontId="7" fillId="3" borderId="0" xfId="0" applyNumberFormat="1" applyFont="1" applyFill="1" applyAlignment="1"/>
    <xf numFmtId="38" fontId="0" fillId="3" borderId="13" xfId="0" applyNumberFormat="1" applyFont="1" applyFill="1" applyBorder="1" applyAlignment="1">
      <alignment horizontal="center"/>
    </xf>
    <xf numFmtId="37" fontId="7" fillId="3" borderId="0" xfId="0" applyNumberFormat="1" applyFont="1" applyFill="1" applyAlignment="1"/>
    <xf numFmtId="10" fontId="7" fillId="3" borderId="13" xfId="9" applyNumberFormat="1" applyFont="1" applyFill="1" applyBorder="1" applyAlignment="1"/>
    <xf numFmtId="37" fontId="7" fillId="3" borderId="11" xfId="0" applyNumberFormat="1" applyFont="1" applyFill="1" applyBorder="1" applyAlignment="1"/>
    <xf numFmtId="0" fontId="13" fillId="0" borderId="0" xfId="0" applyNumberFormat="1" applyFont="1" applyAlignment="1">
      <alignment horizontal="right"/>
    </xf>
    <xf numFmtId="0" fontId="20" fillId="0" borderId="0" xfId="11" applyFont="1" applyAlignment="1">
      <alignment horizontal="center"/>
    </xf>
    <xf numFmtId="165" fontId="43" fillId="0" borderId="0" xfId="24" applyAlignment="1">
      <alignment horizontal="center"/>
    </xf>
    <xf numFmtId="165" fontId="0" fillId="0" borderId="0" xfId="0" applyBorder="1" applyAlignment="1">
      <alignment horizontal="center"/>
    </xf>
    <xf numFmtId="165" fontId="0" fillId="0" borderId="28" xfId="0" applyBorder="1" applyAlignment="1">
      <alignment horizontal="center"/>
    </xf>
    <xf numFmtId="165" fontId="0" fillId="0" borderId="13" xfId="0" applyBorder="1" applyAlignment="1">
      <alignment horizontal="center"/>
    </xf>
    <xf numFmtId="165" fontId="0" fillId="0" borderId="13" xfId="0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165" fontId="0" fillId="0" borderId="0" xfId="0" applyAlignment="1">
      <alignment horizontal="center" wrapText="1"/>
    </xf>
    <xf numFmtId="165" fontId="0" fillId="0" borderId="0" xfId="0" applyFont="1" applyBorder="1" applyAlignment="1">
      <alignment horizontal="center"/>
    </xf>
    <xf numFmtId="165" fontId="13" fillId="0" borderId="0" xfId="0" applyFont="1" applyAlignment="1">
      <alignment horizontal="left"/>
    </xf>
    <xf numFmtId="38" fontId="11" fillId="0" borderId="0" xfId="0" applyNumberFormat="1" applyFont="1" applyAlignment="1">
      <alignment horizontal="center"/>
    </xf>
    <xf numFmtId="38" fontId="0" fillId="6" borderId="0" xfId="0" applyNumberFormat="1" applyFont="1" applyFill="1" applyAlignment="1">
      <alignment horizontal="center"/>
    </xf>
    <xf numFmtId="0" fontId="22" fillId="0" borderId="0" xfId="5" applyFont="1" applyAlignment="1">
      <alignment horizontal="center"/>
    </xf>
    <xf numFmtId="164" fontId="28" fillId="0" borderId="8" xfId="2" applyNumberFormat="1" applyFont="1" applyFill="1" applyBorder="1" applyAlignment="1">
      <alignment horizontal="center"/>
    </xf>
    <xf numFmtId="164" fontId="28" fillId="0" borderId="9" xfId="2" applyNumberFormat="1" applyFont="1" applyFill="1" applyBorder="1" applyAlignment="1">
      <alignment horizontal="center"/>
    </xf>
  </cellXfs>
  <cellStyles count="29">
    <cellStyle name="Comma" xfId="1" builtinId="3"/>
    <cellStyle name="Comma 2" xfId="6" xr:uid="{00000000-0005-0000-0000-000001000000}"/>
    <cellStyle name="Comma 2 2" xfId="16" xr:uid="{00000000-0005-0000-0000-000002000000}"/>
    <cellStyle name="Comma 2 3" xfId="20" xr:uid="{00000000-0005-0000-0000-000003000000}"/>
    <cellStyle name="Comma 3" xfId="10" xr:uid="{00000000-0005-0000-0000-000004000000}"/>
    <cellStyle name="Comma 3 2" xfId="21" xr:uid="{00000000-0005-0000-0000-000005000000}"/>
    <cellStyle name="Comma 3 3" xfId="25" xr:uid="{00000000-0005-0000-0000-000006000000}"/>
    <cellStyle name="Comma 3 4" xfId="27" xr:uid="{00000000-0005-0000-0000-000007000000}"/>
    <cellStyle name="Comma 4" xfId="15" xr:uid="{00000000-0005-0000-0000-000008000000}"/>
    <cellStyle name="Currency 2" xfId="7" xr:uid="{00000000-0005-0000-0000-000009000000}"/>
    <cellStyle name="Hyperlink" xfId="24" builtinId="8"/>
    <cellStyle name="Normal" xfId="0" builtinId="0"/>
    <cellStyle name="Normal 2" xfId="4" xr:uid="{00000000-0005-0000-0000-00000C000000}"/>
    <cellStyle name="Normal 2 2" xfId="11" xr:uid="{00000000-0005-0000-0000-00000D000000}"/>
    <cellStyle name="Normal 2 3" xfId="22" xr:uid="{00000000-0005-0000-0000-00000E000000}"/>
    <cellStyle name="Normal 3" xfId="8" xr:uid="{00000000-0005-0000-0000-00000F000000}"/>
    <cellStyle name="Normal 3 2" xfId="17" xr:uid="{00000000-0005-0000-0000-000010000000}"/>
    <cellStyle name="Normal 3 3" xfId="23" xr:uid="{00000000-0005-0000-0000-000011000000}"/>
    <cellStyle name="Normal 4" xfId="13" xr:uid="{00000000-0005-0000-0000-000012000000}"/>
    <cellStyle name="Normal 4 2" xfId="14" xr:uid="{00000000-0005-0000-0000-000013000000}"/>
    <cellStyle name="Normal 5" xfId="19" xr:uid="{00000000-0005-0000-0000-000014000000}"/>
    <cellStyle name="Normal_Draft Hospital Workpapers 2" xfId="5" xr:uid="{00000000-0005-0000-0000-000015000000}"/>
    <cellStyle name="Normal_Rev Recon" xfId="2" xr:uid="{00000000-0005-0000-0000-000016000000}"/>
    <cellStyle name="Percent" xfId="3" builtinId="5"/>
    <cellStyle name="Percent 2" xfId="9" xr:uid="{00000000-0005-0000-0000-000018000000}"/>
    <cellStyle name="Percent 3" xfId="12" xr:uid="{00000000-0005-0000-0000-000019000000}"/>
    <cellStyle name="Percent 3 2" xfId="26" xr:uid="{00000000-0005-0000-0000-00001A000000}"/>
    <cellStyle name="Percent 3 3" xfId="28" xr:uid="{00000000-0005-0000-0000-00001B000000}"/>
    <cellStyle name="Percent 4" xfId="18" xr:uid="{00000000-0005-0000-0000-00001C000000}"/>
  </cellStyles>
  <dxfs count="1"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123824</xdr:rowOff>
    </xdr:from>
    <xdr:to>
      <xdr:col>1</xdr:col>
      <xdr:colOff>593970</xdr:colOff>
      <xdr:row>11</xdr:row>
      <xdr:rowOff>121822</xdr:rowOff>
    </xdr:to>
    <xdr:pic>
      <xdr:nvPicPr>
        <xdr:cNvPr id="2" name="Picture 1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DD2F83C1-DB73-42D3-90C6-159DDE2A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47674"/>
          <a:ext cx="1575045" cy="156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xcel\Hospital%20Finals%20Complete\FINALS%20TEFRA%2017\EMMC%20T-17%201999\EMMC-Final%20-1999-T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Nancy%20Holt\Hospitals\St%20Marys%20T-15\StMarys-Final-T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Report"/>
      <sheetName val="Trend"/>
      <sheetName val="Rev Recon"/>
      <sheetName val="ERPA Breakdown"/>
      <sheetName val="Exhibit A"/>
      <sheetName val="Invoice"/>
      <sheetName val="Index "/>
      <sheetName val="File Index"/>
      <sheetName val="DSH Calculation PY 15"/>
      <sheetName val="Hosp cost report"/>
    </sheetNames>
    <sheetDataSet>
      <sheetData sheetId="0" refreshError="1">
        <row r="1">
          <cell r="B1" t="str">
            <v>PROVIDER NAME:</v>
          </cell>
          <cell r="C1" t="str">
            <v>EASTERN MAINE MEDICAL CENTER</v>
          </cell>
          <cell r="G1" t="str">
            <v xml:space="preserve">Medicaid Hospital Cost Report </v>
          </cell>
        </row>
        <row r="2">
          <cell r="B2" t="str">
            <v>PROVIDER ID #:</v>
          </cell>
          <cell r="C2" t="str">
            <v>010-21-1501</v>
          </cell>
          <cell r="E2" t="str">
            <v>INITIALS:</v>
          </cell>
          <cell r="F2" t="str">
            <v>DEN</v>
          </cell>
        </row>
        <row r="3">
          <cell r="B3" t="str">
            <v>PROVIDER  FYE:</v>
          </cell>
          <cell r="C3">
            <v>36428</v>
          </cell>
          <cell r="E3" t="str">
            <v>RUN-DATE:</v>
          </cell>
        </row>
        <row r="4">
          <cell r="B4" t="str">
            <v>-</v>
          </cell>
          <cell r="C4" t="str">
            <v>-</v>
          </cell>
          <cell r="D4" t="str">
            <v>-</v>
          </cell>
          <cell r="E4" t="str">
            <v>-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  <cell r="T4" t="str">
            <v>-</v>
          </cell>
          <cell r="U4" t="str">
            <v>-</v>
          </cell>
          <cell r="V4" t="str">
            <v>-</v>
          </cell>
          <cell r="W4" t="str">
            <v>-</v>
          </cell>
          <cell r="X4" t="str">
            <v>-</v>
          </cell>
          <cell r="Y4" t="str">
            <v>-</v>
          </cell>
          <cell r="Z4" t="str">
            <v>-</v>
          </cell>
          <cell r="AA4" t="str">
            <v>-</v>
          </cell>
          <cell r="AB4" t="str">
            <v>-</v>
          </cell>
          <cell r="AC4" t="str">
            <v>-</v>
          </cell>
          <cell r="AD4" t="str">
            <v>-</v>
          </cell>
          <cell r="AE4" t="str">
            <v>-</v>
          </cell>
          <cell r="AF4" t="str">
            <v>-</v>
          </cell>
          <cell r="AG4" t="str">
            <v>-</v>
          </cell>
          <cell r="AH4" t="str">
            <v>-</v>
          </cell>
          <cell r="AI4" t="str">
            <v>-</v>
          </cell>
          <cell r="AJ4" t="str">
            <v>-</v>
          </cell>
          <cell r="AK4" t="str">
            <v>-</v>
          </cell>
          <cell r="AL4" t="str">
            <v>-</v>
          </cell>
          <cell r="AM4" t="str">
            <v>-</v>
          </cell>
          <cell r="AN4" t="str">
            <v>-</v>
          </cell>
          <cell r="AO4" t="str">
            <v>-</v>
          </cell>
        </row>
        <row r="5">
          <cell r="D5" t="str">
            <v>ANNUAL</v>
          </cell>
          <cell r="E5" t="str">
            <v>MONTHLY</v>
          </cell>
          <cell r="F5" t="str">
            <v>MONTHLY</v>
          </cell>
          <cell r="G5" t="str">
            <v>MONTHLY</v>
          </cell>
          <cell r="H5" t="str">
            <v>MONTHLY</v>
          </cell>
          <cell r="I5" t="str">
            <v>MONTHLY</v>
          </cell>
          <cell r="J5" t="str">
            <v>MONTHLY</v>
          </cell>
          <cell r="K5" t="str">
            <v>MONTHLY</v>
          </cell>
          <cell r="L5" t="str">
            <v>MONTHLY</v>
          </cell>
          <cell r="M5" t="str">
            <v>MONTHLY</v>
          </cell>
          <cell r="N5" t="str">
            <v>MONTHLY</v>
          </cell>
          <cell r="O5" t="str">
            <v>MONTHLY</v>
          </cell>
          <cell r="P5" t="str">
            <v>MONTHLY</v>
          </cell>
          <cell r="Q5" t="str">
            <v>MONTHLY</v>
          </cell>
          <cell r="R5" t="str">
            <v>MONTHLY</v>
          </cell>
          <cell r="S5" t="str">
            <v>MONTHLY</v>
          </cell>
          <cell r="T5" t="str">
            <v>MONTHLY</v>
          </cell>
          <cell r="U5" t="str">
            <v>MONTHLY</v>
          </cell>
          <cell r="V5" t="str">
            <v>MONTHLY</v>
          </cell>
          <cell r="W5" t="str">
            <v>MONTHLY</v>
          </cell>
          <cell r="X5" t="str">
            <v>MONTHLY</v>
          </cell>
          <cell r="Y5" t="str">
            <v>MONTHLY</v>
          </cell>
          <cell r="Z5" t="str">
            <v>MONTHLY</v>
          </cell>
          <cell r="AA5" t="str">
            <v>MONTHLY</v>
          </cell>
          <cell r="AB5" t="str">
            <v>MONTHLY</v>
          </cell>
          <cell r="AC5" t="str">
            <v>MONTHLY</v>
          </cell>
          <cell r="AD5" t="str">
            <v>MONTHLY</v>
          </cell>
          <cell r="AE5" t="str">
            <v>MONTHLY</v>
          </cell>
          <cell r="AF5" t="str">
            <v>MONTHLY</v>
          </cell>
          <cell r="AG5" t="str">
            <v>MONTHLY</v>
          </cell>
          <cell r="AH5" t="str">
            <v>MONTHLY</v>
          </cell>
          <cell r="AI5" t="str">
            <v>MONTHLY</v>
          </cell>
          <cell r="AJ5" t="str">
            <v>CUB</v>
          </cell>
          <cell r="AK5" t="str">
            <v>Cost Report</v>
          </cell>
          <cell r="AL5" t="str">
            <v>UB Matching</v>
          </cell>
          <cell r="AM5"/>
        </row>
        <row r="6">
          <cell r="B6" t="str">
            <v>COST CENTER</v>
          </cell>
          <cell r="C6" t="str">
            <v>INPATIENT</v>
          </cell>
          <cell r="D6" t="str">
            <v>SETTLEMENT</v>
          </cell>
          <cell r="E6" t="str">
            <v>SETTLEMENT</v>
          </cell>
          <cell r="F6" t="str">
            <v>SETTLEMENT</v>
          </cell>
          <cell r="G6" t="str">
            <v>SETTLEMENT</v>
          </cell>
          <cell r="H6" t="str">
            <v>SETTLEMENT</v>
          </cell>
          <cell r="I6" t="str">
            <v>SETTLEMENT</v>
          </cell>
          <cell r="J6" t="str">
            <v>SETTLEMENT</v>
          </cell>
          <cell r="K6" t="str">
            <v>SETTLEMENT</v>
          </cell>
          <cell r="L6" t="str">
            <v>SETTLEMENT</v>
          </cell>
          <cell r="M6" t="str">
            <v>SETTLEMENT</v>
          </cell>
          <cell r="N6" t="str">
            <v>SETTLEMENT</v>
          </cell>
          <cell r="O6" t="str">
            <v>SETTLEMENT</v>
          </cell>
          <cell r="P6" t="str">
            <v>SETTLEMENT</v>
          </cell>
          <cell r="Q6" t="str">
            <v>SETTLEMENT</v>
          </cell>
          <cell r="R6" t="str">
            <v>SETTLEMENT</v>
          </cell>
          <cell r="S6" t="str">
            <v>SETTLEMENT</v>
          </cell>
          <cell r="T6" t="str">
            <v>SETTLEMENT</v>
          </cell>
          <cell r="U6" t="str">
            <v>SETTLEMENT</v>
          </cell>
          <cell r="V6" t="str">
            <v>SETTLEMENT</v>
          </cell>
          <cell r="W6" t="str">
            <v>SETTLEMENT</v>
          </cell>
          <cell r="X6" t="str">
            <v>SETTLEMENT</v>
          </cell>
          <cell r="Y6" t="str">
            <v>SETTLEMENT</v>
          </cell>
          <cell r="Z6" t="str">
            <v>SETTLEMENT</v>
          </cell>
          <cell r="AA6" t="str">
            <v>SETTLEMENT</v>
          </cell>
          <cell r="AB6" t="str">
            <v>SETTLEMENT</v>
          </cell>
          <cell r="AC6" t="str">
            <v>SETTLEMENT</v>
          </cell>
          <cell r="AD6" t="str">
            <v>SETTLEMENT</v>
          </cell>
          <cell r="AE6" t="str">
            <v>SETTLEMENT</v>
          </cell>
          <cell r="AF6" t="str">
            <v>SETTLEMENT</v>
          </cell>
          <cell r="AG6" t="str">
            <v>SETTLEMENT</v>
          </cell>
          <cell r="AH6" t="str">
            <v>SETTLEMENT</v>
          </cell>
          <cell r="AI6" t="str">
            <v>SETTLEMENT</v>
          </cell>
          <cell r="AJ6" t="str">
            <v>CARE</v>
          </cell>
          <cell r="AK6" t="str">
            <v>Line Number</v>
          </cell>
          <cell r="AL6" t="str">
            <v>Per Provider Logs</v>
          </cell>
          <cell r="AM6"/>
          <cell r="AN6" t="str">
            <v>HBP</v>
          </cell>
        </row>
        <row r="7">
          <cell r="B7" t="str">
            <v>DESCRIPTION</v>
          </cell>
          <cell r="C7" t="str">
            <v>CODE</v>
          </cell>
          <cell r="D7" t="str">
            <v>SUMMARY</v>
          </cell>
          <cell r="E7">
            <v>36220</v>
          </cell>
          <cell r="F7">
            <v>36251</v>
          </cell>
          <cell r="G7">
            <v>36281</v>
          </cell>
          <cell r="H7">
            <v>36312</v>
          </cell>
          <cell r="I7">
            <v>36342</v>
          </cell>
          <cell r="J7">
            <v>36373</v>
          </cell>
          <cell r="K7">
            <v>36404</v>
          </cell>
          <cell r="L7">
            <v>36434</v>
          </cell>
          <cell r="M7">
            <v>36465</v>
          </cell>
          <cell r="N7">
            <v>36495</v>
          </cell>
          <cell r="O7">
            <v>36526</v>
          </cell>
          <cell r="P7">
            <v>36557</v>
          </cell>
          <cell r="Q7">
            <v>36069</v>
          </cell>
          <cell r="R7">
            <v>36100</v>
          </cell>
          <cell r="S7">
            <v>36130</v>
          </cell>
          <cell r="T7">
            <v>36161</v>
          </cell>
          <cell r="U7">
            <v>36192</v>
          </cell>
          <cell r="V7">
            <v>36220</v>
          </cell>
          <cell r="W7">
            <v>36251</v>
          </cell>
          <cell r="X7">
            <v>36281</v>
          </cell>
          <cell r="Y7">
            <v>36312</v>
          </cell>
          <cell r="Z7">
            <v>36342</v>
          </cell>
          <cell r="AA7">
            <v>36373</v>
          </cell>
          <cell r="AB7">
            <v>36404</v>
          </cell>
          <cell r="AC7">
            <v>36434</v>
          </cell>
          <cell r="AD7">
            <v>36465</v>
          </cell>
          <cell r="AE7">
            <v>36495</v>
          </cell>
          <cell r="AF7">
            <v>36526</v>
          </cell>
          <cell r="AG7">
            <v>36557</v>
          </cell>
          <cell r="AJ7" t="str">
            <v>CLAIMS</v>
          </cell>
          <cell r="AM7" t="str">
            <v>SUBTOTAL</v>
          </cell>
          <cell r="AN7" t="str">
            <v>ADJUSTMENT</v>
          </cell>
          <cell r="AO7" t="str">
            <v>TOTAL</v>
          </cell>
        </row>
        <row r="8">
          <cell r="B8" t="str">
            <v>-</v>
          </cell>
          <cell r="C8" t="str">
            <v>-</v>
          </cell>
          <cell r="D8" t="str">
            <v>Monthlys were used not an annual summary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  <cell r="S8" t="str">
            <v>-</v>
          </cell>
          <cell r="T8" t="str">
            <v>-</v>
          </cell>
          <cell r="U8" t="str">
            <v>-</v>
          </cell>
          <cell r="V8" t="str">
            <v>-</v>
          </cell>
          <cell r="W8" t="str">
            <v>-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 t="str">
            <v>-</v>
          </cell>
          <cell r="AC8" t="str">
            <v>-</v>
          </cell>
          <cell r="AD8" t="str">
            <v>-</v>
          </cell>
          <cell r="AE8" t="str">
            <v>-</v>
          </cell>
          <cell r="AF8" t="str">
            <v>-</v>
          </cell>
          <cell r="AG8" t="str">
            <v>-</v>
          </cell>
          <cell r="AH8" t="str">
            <v>-</v>
          </cell>
          <cell r="AI8" t="str">
            <v>-</v>
          </cell>
          <cell r="AJ8" t="str">
            <v>-</v>
          </cell>
          <cell r="AK8" t="str">
            <v>-</v>
          </cell>
          <cell r="AL8" t="str">
            <v>-</v>
          </cell>
          <cell r="AM8" t="str">
            <v>-</v>
          </cell>
          <cell r="AN8" t="str">
            <v>-</v>
          </cell>
          <cell r="AO8" t="str">
            <v>-</v>
          </cell>
        </row>
        <row r="9">
          <cell r="B9" t="str">
            <v>ROOM AND BOARD/PVT(GC)</v>
          </cell>
          <cell r="C9" t="str">
            <v>U110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B10" t="str">
            <v>__________/PVT</v>
          </cell>
          <cell r="C10" t="str">
            <v>U11X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B11" t="str">
            <v>RM AND BD/SEMI (GC)</v>
          </cell>
          <cell r="C11" t="str">
            <v>U120</v>
          </cell>
          <cell r="D11">
            <v>0</v>
          </cell>
          <cell r="E11">
            <v>107</v>
          </cell>
          <cell r="F11">
            <v>20</v>
          </cell>
          <cell r="G11">
            <v>0</v>
          </cell>
          <cell r="H11">
            <v>6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16</v>
          </cell>
          <cell r="N11">
            <v>0</v>
          </cell>
          <cell r="O11">
            <v>0</v>
          </cell>
          <cell r="P11">
            <v>-26</v>
          </cell>
          <cell r="Q11">
            <v>240</v>
          </cell>
          <cell r="R11">
            <v>400</v>
          </cell>
          <cell r="S11">
            <v>755</v>
          </cell>
          <cell r="T11">
            <v>622</v>
          </cell>
          <cell r="U11">
            <v>818</v>
          </cell>
          <cell r="V11">
            <v>880</v>
          </cell>
          <cell r="W11">
            <v>875</v>
          </cell>
          <cell r="X11">
            <v>719</v>
          </cell>
          <cell r="Y11">
            <v>642</v>
          </cell>
          <cell r="Z11">
            <v>814</v>
          </cell>
          <cell r="AA11">
            <v>506</v>
          </cell>
          <cell r="AB11">
            <v>802</v>
          </cell>
          <cell r="AC11">
            <v>412</v>
          </cell>
          <cell r="AD11">
            <v>94</v>
          </cell>
          <cell r="AE11">
            <v>137</v>
          </cell>
          <cell r="AF11">
            <v>82</v>
          </cell>
          <cell r="AG11">
            <v>144</v>
          </cell>
          <cell r="AH11">
            <v>0</v>
          </cell>
          <cell r="AI11">
            <v>0</v>
          </cell>
          <cell r="AJ11">
            <v>22</v>
          </cell>
          <cell r="AK11">
            <v>0</v>
          </cell>
          <cell r="AL11">
            <v>0</v>
          </cell>
          <cell r="AM11">
            <v>9092</v>
          </cell>
          <cell r="AN11">
            <v>0</v>
          </cell>
          <cell r="AO11">
            <v>9092</v>
          </cell>
        </row>
        <row r="12">
          <cell r="B12" t="str">
            <v>MED-SUR-GY/2BED</v>
          </cell>
          <cell r="C12" t="str">
            <v>U121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B13" t="str">
            <v>OB/2BED</v>
          </cell>
          <cell r="C13" t="str">
            <v>U122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B14" t="str">
            <v>PEDS/2BED</v>
          </cell>
          <cell r="C14" t="str">
            <v>U123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B15" t="str">
            <v>PSTAY/2BED</v>
          </cell>
          <cell r="C15" t="str">
            <v>U124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3</v>
          </cell>
          <cell r="X15">
            <v>21</v>
          </cell>
          <cell r="Y15">
            <v>0</v>
          </cell>
          <cell r="Z15">
            <v>-24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B16" t="str">
            <v>HOSPICE/2BED</v>
          </cell>
          <cell r="C16" t="str">
            <v>U125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B17" t="str">
            <v>DETOX/2BED</v>
          </cell>
          <cell r="C17" t="str">
            <v>U126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B18" t="str">
            <v>ONCOLOGY/2BED</v>
          </cell>
          <cell r="C18" t="str">
            <v>U127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B19" t="str">
            <v>__________/3&amp;4BED</v>
          </cell>
          <cell r="C19" t="str">
            <v>U13X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B20" t="str">
            <v>__________/DLX</v>
          </cell>
          <cell r="C20" t="str">
            <v>U14X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B21" t="str">
            <v>__________/WARD</v>
          </cell>
          <cell r="C21" t="str">
            <v>U15X</v>
          </cell>
          <cell r="D21">
            <v>0</v>
          </cell>
          <cell r="E21">
            <v>3</v>
          </cell>
          <cell r="F21">
            <v>1</v>
          </cell>
          <cell r="G21">
            <v>0</v>
          </cell>
          <cell r="H21">
            <v>5</v>
          </cell>
          <cell r="I21">
            <v>-25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3</v>
          </cell>
          <cell r="O21">
            <v>0</v>
          </cell>
          <cell r="P21">
            <v>0</v>
          </cell>
          <cell r="Q21">
            <v>116</v>
          </cell>
          <cell r="R21">
            <v>65</v>
          </cell>
          <cell r="S21">
            <v>223</v>
          </cell>
          <cell r="T21">
            <v>163</v>
          </cell>
          <cell r="U21">
            <v>164</v>
          </cell>
          <cell r="V21">
            <v>240</v>
          </cell>
          <cell r="W21">
            <v>257</v>
          </cell>
          <cell r="X21">
            <v>220</v>
          </cell>
          <cell r="Y21">
            <v>169</v>
          </cell>
          <cell r="Z21">
            <v>209</v>
          </cell>
          <cell r="AA21">
            <v>130</v>
          </cell>
          <cell r="AB21">
            <v>163</v>
          </cell>
          <cell r="AC21">
            <v>130</v>
          </cell>
          <cell r="AD21">
            <v>72</v>
          </cell>
          <cell r="AE21">
            <v>18</v>
          </cell>
          <cell r="AF21">
            <v>31</v>
          </cell>
          <cell r="AG21">
            <v>22</v>
          </cell>
          <cell r="AH21">
            <v>0</v>
          </cell>
          <cell r="AI21">
            <v>0</v>
          </cell>
          <cell r="AJ21">
            <v>50</v>
          </cell>
          <cell r="AK21">
            <v>0</v>
          </cell>
          <cell r="AL21">
            <v>0</v>
          </cell>
          <cell r="AM21">
            <v>2430</v>
          </cell>
          <cell r="AN21">
            <v>0</v>
          </cell>
          <cell r="AO21">
            <v>2430</v>
          </cell>
        </row>
        <row r="22">
          <cell r="B22" t="str">
            <v>NF</v>
          </cell>
          <cell r="C22" t="str">
            <v>U160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9</v>
          </cell>
          <cell r="S22">
            <v>3</v>
          </cell>
          <cell r="T22">
            <v>0</v>
          </cell>
          <cell r="U22">
            <v>0</v>
          </cell>
          <cell r="V22">
            <v>0</v>
          </cell>
          <cell r="W22">
            <v>1</v>
          </cell>
          <cell r="X22">
            <v>54</v>
          </cell>
          <cell r="Y22">
            <v>23</v>
          </cell>
          <cell r="Z22">
            <v>30</v>
          </cell>
          <cell r="AA22">
            <v>5</v>
          </cell>
          <cell r="AB22">
            <v>29</v>
          </cell>
          <cell r="AC22">
            <v>11</v>
          </cell>
          <cell r="AD22">
            <v>4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171</v>
          </cell>
          <cell r="AN22">
            <v>0</v>
          </cell>
          <cell r="AO22">
            <v>171</v>
          </cell>
        </row>
        <row r="23">
          <cell r="B23" t="str">
            <v>ICF</v>
          </cell>
          <cell r="C23" t="str">
            <v>U162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B24" t="str">
            <v>NURSERY (GC)</v>
          </cell>
          <cell r="C24" t="str">
            <v>U170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B25" t="str">
            <v>NURSERY (GC)</v>
          </cell>
          <cell r="C25" t="str">
            <v>U170</v>
          </cell>
          <cell r="D25">
            <v>0</v>
          </cell>
          <cell r="E25">
            <v>3</v>
          </cell>
          <cell r="F25">
            <v>0</v>
          </cell>
          <cell r="G25">
            <v>0</v>
          </cell>
          <cell r="H25">
            <v>5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15</v>
          </cell>
          <cell r="R25">
            <v>49</v>
          </cell>
          <cell r="S25">
            <v>71</v>
          </cell>
          <cell r="T25">
            <v>49</v>
          </cell>
          <cell r="U25">
            <v>66</v>
          </cell>
          <cell r="V25">
            <v>53</v>
          </cell>
          <cell r="W25">
            <v>88</v>
          </cell>
          <cell r="X25">
            <v>70</v>
          </cell>
          <cell r="Y25">
            <v>59</v>
          </cell>
          <cell r="Z25">
            <v>72</v>
          </cell>
          <cell r="AA25">
            <v>63</v>
          </cell>
          <cell r="AB25">
            <v>89</v>
          </cell>
          <cell r="AC25">
            <v>54</v>
          </cell>
          <cell r="AD25">
            <v>15</v>
          </cell>
          <cell r="AE25">
            <v>23</v>
          </cell>
          <cell r="AF25">
            <v>2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847</v>
          </cell>
          <cell r="AN25">
            <v>0</v>
          </cell>
          <cell r="AO25">
            <v>847</v>
          </cell>
        </row>
        <row r="26">
          <cell r="B26" t="str">
            <v>NURSERY/PREMIE - NEONATAL</v>
          </cell>
          <cell r="C26" t="str">
            <v>U174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</v>
          </cell>
          <cell r="R26">
            <v>83</v>
          </cell>
          <cell r="S26">
            <v>140</v>
          </cell>
          <cell r="T26">
            <v>113</v>
          </cell>
          <cell r="U26">
            <v>174</v>
          </cell>
          <cell r="V26">
            <v>83</v>
          </cell>
          <cell r="W26">
            <v>239</v>
          </cell>
          <cell r="X26">
            <v>238</v>
          </cell>
          <cell r="Y26">
            <v>125</v>
          </cell>
          <cell r="Z26">
            <v>207</v>
          </cell>
          <cell r="AA26">
            <v>215</v>
          </cell>
          <cell r="AB26">
            <v>238</v>
          </cell>
          <cell r="AC26">
            <v>136</v>
          </cell>
          <cell r="AD26">
            <v>30</v>
          </cell>
          <cell r="AE26">
            <v>41</v>
          </cell>
          <cell r="AF26">
            <v>13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2086</v>
          </cell>
          <cell r="AN26">
            <v>0</v>
          </cell>
          <cell r="AO26">
            <v>2086</v>
          </cell>
        </row>
        <row r="27">
          <cell r="B27" t="str">
            <v>NURSERY/ICU</v>
          </cell>
          <cell r="C27" t="str">
            <v>U175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9</v>
          </cell>
          <cell r="AO27">
            <v>9</v>
          </cell>
        </row>
        <row r="28">
          <cell r="B28" t="str">
            <v>LEAVE OF ABSENCE</v>
          </cell>
          <cell r="C28" t="str">
            <v>U180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B29" t="str">
            <v>(GC) INTENSIVE CARE</v>
          </cell>
          <cell r="C29" t="str">
            <v>U200</v>
          </cell>
          <cell r="D29">
            <v>0</v>
          </cell>
          <cell r="E29">
            <v>45</v>
          </cell>
          <cell r="F29">
            <v>9</v>
          </cell>
          <cell r="G29">
            <v>5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7</v>
          </cell>
          <cell r="R29">
            <v>25</v>
          </cell>
          <cell r="S29">
            <v>110</v>
          </cell>
          <cell r="T29">
            <v>35</v>
          </cell>
          <cell r="U29">
            <v>35</v>
          </cell>
          <cell r="V29">
            <v>82</v>
          </cell>
          <cell r="W29">
            <v>18</v>
          </cell>
          <cell r="X29">
            <v>30</v>
          </cell>
          <cell r="Y29">
            <v>28</v>
          </cell>
          <cell r="Z29">
            <v>61</v>
          </cell>
          <cell r="AA29">
            <v>23</v>
          </cell>
          <cell r="AB29">
            <v>46</v>
          </cell>
          <cell r="AC29">
            <v>45</v>
          </cell>
          <cell r="AD29">
            <v>14</v>
          </cell>
          <cell r="AE29">
            <v>45</v>
          </cell>
          <cell r="AF29">
            <v>4</v>
          </cell>
          <cell r="AG29">
            <v>12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680</v>
          </cell>
          <cell r="AN29">
            <v>0</v>
          </cell>
          <cell r="AO29">
            <v>680</v>
          </cell>
        </row>
        <row r="30">
          <cell r="B30" t="str">
            <v>ICU/SURGICAL</v>
          </cell>
          <cell r="C30" t="str">
            <v>U201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B31" t="str">
            <v>__________/ICU</v>
          </cell>
          <cell r="C31" t="str">
            <v>U20X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13</v>
          </cell>
          <cell r="R31">
            <v>3</v>
          </cell>
          <cell r="S31">
            <v>10</v>
          </cell>
          <cell r="T31">
            <v>16</v>
          </cell>
          <cell r="U31">
            <v>54</v>
          </cell>
          <cell r="V31">
            <v>45</v>
          </cell>
          <cell r="W31">
            <v>46</v>
          </cell>
          <cell r="X31">
            <v>38</v>
          </cell>
          <cell r="Y31">
            <v>88</v>
          </cell>
          <cell r="Z31">
            <v>66</v>
          </cell>
          <cell r="AA31">
            <v>5</v>
          </cell>
          <cell r="AB31">
            <v>31</v>
          </cell>
          <cell r="AC31">
            <v>4</v>
          </cell>
          <cell r="AD31">
            <v>21</v>
          </cell>
          <cell r="AE31">
            <v>1</v>
          </cell>
          <cell r="AF31">
            <v>16</v>
          </cell>
          <cell r="AG31">
            <v>9</v>
          </cell>
          <cell r="AH31">
            <v>0</v>
          </cell>
          <cell r="AI31">
            <v>0</v>
          </cell>
          <cell r="AJ31">
            <v>7</v>
          </cell>
          <cell r="AK31">
            <v>0</v>
          </cell>
          <cell r="AL31">
            <v>0</v>
          </cell>
          <cell r="AM31">
            <v>482</v>
          </cell>
          <cell r="AN31">
            <v>0</v>
          </cell>
          <cell r="AO31">
            <v>482</v>
          </cell>
        </row>
        <row r="32">
          <cell r="B32" t="str">
            <v>(GC) CORONARY CARE</v>
          </cell>
          <cell r="C32" t="str">
            <v>U210</v>
          </cell>
          <cell r="D32">
            <v>0</v>
          </cell>
          <cell r="E32">
            <v>5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-3</v>
          </cell>
          <cell r="Q32">
            <v>2</v>
          </cell>
          <cell r="R32">
            <v>13</v>
          </cell>
          <cell r="S32">
            <v>15</v>
          </cell>
          <cell r="T32">
            <v>22</v>
          </cell>
          <cell r="U32">
            <v>10</v>
          </cell>
          <cell r="V32">
            <v>19</v>
          </cell>
          <cell r="W32">
            <v>37</v>
          </cell>
          <cell r="X32">
            <v>44</v>
          </cell>
          <cell r="Y32">
            <v>37</v>
          </cell>
          <cell r="Z32">
            <v>58</v>
          </cell>
          <cell r="AA32">
            <v>9</v>
          </cell>
          <cell r="AB32">
            <v>73</v>
          </cell>
          <cell r="AC32">
            <v>2</v>
          </cell>
          <cell r="AD32">
            <v>1</v>
          </cell>
          <cell r="AE32">
            <v>0</v>
          </cell>
          <cell r="AF32">
            <v>7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352</v>
          </cell>
          <cell r="AN32">
            <v>0</v>
          </cell>
          <cell r="AO32">
            <v>352</v>
          </cell>
        </row>
        <row r="33">
          <cell r="B33" t="str">
            <v>__________/CCU</v>
          </cell>
          <cell r="C33" t="str">
            <v>U21X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D34" t="str">
            <v>--------</v>
          </cell>
          <cell r="E34" t="str">
            <v>--------</v>
          </cell>
          <cell r="F34" t="str">
            <v>--------</v>
          </cell>
          <cell r="G34" t="str">
            <v>--------</v>
          </cell>
          <cell r="H34" t="str">
            <v>--------</v>
          </cell>
          <cell r="I34" t="str">
            <v>--------</v>
          </cell>
          <cell r="J34" t="str">
            <v>--------</v>
          </cell>
          <cell r="K34" t="str">
            <v>--------</v>
          </cell>
          <cell r="L34" t="str">
            <v>--------</v>
          </cell>
          <cell r="M34" t="str">
            <v>--------</v>
          </cell>
          <cell r="N34" t="str">
            <v>--------</v>
          </cell>
          <cell r="O34" t="str">
            <v>--------</v>
          </cell>
          <cell r="P34" t="str">
            <v>--------</v>
          </cell>
          <cell r="Q34" t="str">
            <v>--------</v>
          </cell>
          <cell r="R34" t="str">
            <v>--------</v>
          </cell>
          <cell r="S34" t="str">
            <v>--------</v>
          </cell>
          <cell r="T34" t="str">
            <v>--------</v>
          </cell>
          <cell r="U34" t="str">
            <v>--------</v>
          </cell>
          <cell r="V34" t="str">
            <v>--------</v>
          </cell>
          <cell r="W34" t="str">
            <v>--------</v>
          </cell>
          <cell r="X34" t="str">
            <v>--------</v>
          </cell>
          <cell r="Y34" t="str">
            <v>--------</v>
          </cell>
          <cell r="Z34" t="str">
            <v>--------</v>
          </cell>
          <cell r="AA34" t="str">
            <v>--------</v>
          </cell>
          <cell r="AB34" t="str">
            <v>--------</v>
          </cell>
          <cell r="AC34" t="str">
            <v>--------</v>
          </cell>
          <cell r="AD34" t="str">
            <v>--------</v>
          </cell>
          <cell r="AE34" t="str">
            <v>--------</v>
          </cell>
          <cell r="AF34" t="str">
            <v>--------</v>
          </cell>
          <cell r="AG34" t="str">
            <v>--------</v>
          </cell>
          <cell r="AH34" t="str">
            <v>--------</v>
          </cell>
          <cell r="AI34" t="str">
            <v>--------</v>
          </cell>
          <cell r="AJ34" t="str">
            <v>--------</v>
          </cell>
          <cell r="AK34" t="str">
            <v>--------</v>
          </cell>
          <cell r="AL34" t="str">
            <v>--------</v>
          </cell>
          <cell r="AM34" t="str">
            <v>--------</v>
          </cell>
          <cell r="AN34" t="str">
            <v>--------</v>
          </cell>
          <cell r="AO34" t="str">
            <v>--------</v>
          </cell>
        </row>
        <row r="35">
          <cell r="B35" t="str">
            <v>****SUBTOTAL  DAYS****</v>
          </cell>
          <cell r="D35">
            <v>0</v>
          </cell>
          <cell r="E35">
            <v>163</v>
          </cell>
          <cell r="F35">
            <v>30</v>
          </cell>
          <cell r="G35">
            <v>5</v>
          </cell>
          <cell r="H35">
            <v>17</v>
          </cell>
          <cell r="I35">
            <v>-9</v>
          </cell>
          <cell r="J35">
            <v>0</v>
          </cell>
          <cell r="K35">
            <v>0</v>
          </cell>
          <cell r="L35">
            <v>0</v>
          </cell>
          <cell r="M35">
            <v>17</v>
          </cell>
          <cell r="N35">
            <v>3</v>
          </cell>
          <cell r="O35">
            <v>0</v>
          </cell>
          <cell r="P35">
            <v>-29</v>
          </cell>
          <cell r="Q35">
            <v>404</v>
          </cell>
          <cell r="R35">
            <v>647</v>
          </cell>
          <cell r="S35">
            <v>1327</v>
          </cell>
          <cell r="T35">
            <v>1020</v>
          </cell>
          <cell r="U35">
            <v>1321</v>
          </cell>
          <cell r="V35">
            <v>1402</v>
          </cell>
          <cell r="W35">
            <v>1564</v>
          </cell>
          <cell r="X35">
            <v>1434</v>
          </cell>
          <cell r="Y35">
            <v>1171</v>
          </cell>
          <cell r="Z35">
            <v>1493</v>
          </cell>
          <cell r="AA35">
            <v>956</v>
          </cell>
          <cell r="AB35">
            <v>1471</v>
          </cell>
          <cell r="AC35">
            <v>794</v>
          </cell>
          <cell r="AD35">
            <v>251</v>
          </cell>
          <cell r="AE35">
            <v>267</v>
          </cell>
          <cell r="AF35">
            <v>155</v>
          </cell>
          <cell r="AG35">
            <v>187</v>
          </cell>
          <cell r="AH35">
            <v>0</v>
          </cell>
          <cell r="AI35">
            <v>0</v>
          </cell>
          <cell r="AJ35">
            <v>79</v>
          </cell>
          <cell r="AK35">
            <v>0</v>
          </cell>
          <cell r="AL35">
            <v>0</v>
          </cell>
          <cell r="AM35">
            <v>16140</v>
          </cell>
          <cell r="AN35">
            <v>9</v>
          </cell>
          <cell r="AO35">
            <v>16149</v>
          </cell>
        </row>
        <row r="36">
          <cell r="D36" t="str">
            <v>--------</v>
          </cell>
          <cell r="E36" t="str">
            <v>--------</v>
          </cell>
          <cell r="F36" t="str">
            <v>--------</v>
          </cell>
          <cell r="G36" t="str">
            <v>--------</v>
          </cell>
          <cell r="H36" t="str">
            <v>--------</v>
          </cell>
          <cell r="I36" t="str">
            <v>--------</v>
          </cell>
          <cell r="J36" t="str">
            <v>--------</v>
          </cell>
          <cell r="K36" t="str">
            <v>--------</v>
          </cell>
          <cell r="L36" t="str">
            <v>--------</v>
          </cell>
          <cell r="M36" t="str">
            <v>--------</v>
          </cell>
          <cell r="N36" t="str">
            <v>--------</v>
          </cell>
          <cell r="O36" t="str">
            <v>--------</v>
          </cell>
          <cell r="P36" t="str">
            <v>--------</v>
          </cell>
          <cell r="Q36" t="str">
            <v>--------</v>
          </cell>
          <cell r="R36" t="str">
            <v>--------</v>
          </cell>
          <cell r="S36" t="str">
            <v>--------</v>
          </cell>
          <cell r="T36" t="str">
            <v>--------</v>
          </cell>
          <cell r="U36" t="str">
            <v>--------</v>
          </cell>
          <cell r="V36" t="str">
            <v>--------</v>
          </cell>
          <cell r="W36" t="str">
            <v>--------</v>
          </cell>
          <cell r="X36" t="str">
            <v>--------</v>
          </cell>
          <cell r="Y36" t="str">
            <v>--------</v>
          </cell>
          <cell r="Z36" t="str">
            <v>--------</v>
          </cell>
          <cell r="AA36" t="str">
            <v>--------</v>
          </cell>
          <cell r="AB36" t="str">
            <v>--------</v>
          </cell>
          <cell r="AC36" t="str">
            <v>--------</v>
          </cell>
          <cell r="AD36" t="str">
            <v>--------</v>
          </cell>
          <cell r="AE36" t="str">
            <v>--------</v>
          </cell>
          <cell r="AF36" t="str">
            <v>--------</v>
          </cell>
          <cell r="AG36" t="str">
            <v>--------</v>
          </cell>
          <cell r="AH36" t="str">
            <v>--------</v>
          </cell>
          <cell r="AI36" t="str">
            <v>--------</v>
          </cell>
          <cell r="AJ36" t="str">
            <v>--------</v>
          </cell>
          <cell r="AK36" t="str">
            <v>--------</v>
          </cell>
          <cell r="AL36" t="str">
            <v>--------</v>
          </cell>
          <cell r="AM36" t="str">
            <v>--------</v>
          </cell>
          <cell r="AN36" t="str">
            <v>--------</v>
          </cell>
          <cell r="AO36" t="str">
            <v>--------</v>
          </cell>
        </row>
        <row r="37">
          <cell r="B37" t="str">
            <v>**DWP ROUTINE CHARGES**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4653</v>
          </cell>
          <cell r="S37">
            <v>1551</v>
          </cell>
          <cell r="T37">
            <v>0</v>
          </cell>
          <cell r="U37">
            <v>0</v>
          </cell>
          <cell r="V37">
            <v>0</v>
          </cell>
          <cell r="W37">
            <v>517</v>
          </cell>
          <cell r="X37">
            <v>30637</v>
          </cell>
          <cell r="Y37">
            <v>14858</v>
          </cell>
          <cell r="Z37">
            <v>19380</v>
          </cell>
          <cell r="AA37">
            <v>3230</v>
          </cell>
          <cell r="AB37">
            <v>18734</v>
          </cell>
          <cell r="AC37">
            <v>7106</v>
          </cell>
          <cell r="AD37">
            <v>2584</v>
          </cell>
          <cell r="AE37">
            <v>1292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104542</v>
          </cell>
          <cell r="AN37">
            <v>0</v>
          </cell>
          <cell r="AO37">
            <v>104542</v>
          </cell>
        </row>
        <row r="39">
          <cell r="B39" t="str">
            <v>**TOTAL ROUTINE CHARGES**</v>
          </cell>
          <cell r="D39">
            <v>0</v>
          </cell>
          <cell r="E39">
            <v>130983</v>
          </cell>
          <cell r="F39">
            <v>23621</v>
          </cell>
          <cell r="G39">
            <v>7195</v>
          </cell>
          <cell r="H39">
            <v>11620</v>
          </cell>
          <cell r="I39">
            <v>-80</v>
          </cell>
          <cell r="J39">
            <v>0</v>
          </cell>
          <cell r="K39">
            <v>0</v>
          </cell>
          <cell r="L39">
            <v>0</v>
          </cell>
          <cell r="M39">
            <v>9001</v>
          </cell>
          <cell r="N39">
            <v>1442</v>
          </cell>
          <cell r="O39">
            <v>0</v>
          </cell>
          <cell r="P39">
            <v>-18020</v>
          </cell>
          <cell r="Q39">
            <v>211303</v>
          </cell>
          <cell r="R39">
            <v>378138</v>
          </cell>
          <cell r="S39">
            <v>821352</v>
          </cell>
          <cell r="T39">
            <v>595917</v>
          </cell>
          <cell r="U39">
            <v>780121</v>
          </cell>
          <cell r="V39">
            <v>840786</v>
          </cell>
          <cell r="W39">
            <v>990449</v>
          </cell>
          <cell r="X39">
            <v>1014803.4</v>
          </cell>
          <cell r="Y39">
            <v>932104</v>
          </cell>
          <cell r="Z39">
            <v>1189771</v>
          </cell>
          <cell r="AA39">
            <v>709249</v>
          </cell>
          <cell r="AB39">
            <v>1190830</v>
          </cell>
          <cell r="AC39">
            <v>603889</v>
          </cell>
          <cell r="AD39">
            <v>209905</v>
          </cell>
          <cell r="AE39">
            <v>243613</v>
          </cell>
          <cell r="AF39">
            <v>119138.4</v>
          </cell>
          <cell r="AG39">
            <v>134123</v>
          </cell>
          <cell r="AH39">
            <v>0</v>
          </cell>
          <cell r="AI39">
            <v>0</v>
          </cell>
          <cell r="AJ39">
            <v>49099</v>
          </cell>
          <cell r="AK39">
            <v>0</v>
          </cell>
          <cell r="AL39">
            <v>87342</v>
          </cell>
          <cell r="AM39">
            <v>11726420.9</v>
          </cell>
          <cell r="AN39">
            <v>0</v>
          </cell>
          <cell r="AO39">
            <v>11726420.9</v>
          </cell>
        </row>
        <row r="40">
          <cell r="D40" t="str">
            <v>========</v>
          </cell>
          <cell r="E40" t="str">
            <v>========</v>
          </cell>
          <cell r="F40" t="str">
            <v>========</v>
          </cell>
          <cell r="G40" t="str">
            <v>========</v>
          </cell>
          <cell r="H40" t="str">
            <v>========</v>
          </cell>
          <cell r="I40" t="str">
            <v>========</v>
          </cell>
          <cell r="J40" t="str">
            <v>========</v>
          </cell>
          <cell r="K40" t="str">
            <v>========</v>
          </cell>
          <cell r="L40" t="str">
            <v>========</v>
          </cell>
          <cell r="M40" t="str">
            <v>========</v>
          </cell>
          <cell r="N40" t="str">
            <v>========</v>
          </cell>
          <cell r="O40" t="str">
            <v>========</v>
          </cell>
          <cell r="P40" t="str">
            <v>========</v>
          </cell>
          <cell r="Q40" t="str">
            <v>========</v>
          </cell>
          <cell r="R40" t="str">
            <v>========</v>
          </cell>
          <cell r="S40" t="str">
            <v>========</v>
          </cell>
          <cell r="T40" t="str">
            <v>========</v>
          </cell>
          <cell r="U40" t="str">
            <v>========</v>
          </cell>
          <cell r="V40" t="str">
            <v>========</v>
          </cell>
          <cell r="W40" t="str">
            <v>========</v>
          </cell>
          <cell r="X40" t="str">
            <v>========</v>
          </cell>
          <cell r="Y40" t="str">
            <v>========</v>
          </cell>
          <cell r="Z40" t="str">
            <v>========</v>
          </cell>
          <cell r="AA40" t="str">
            <v>========</v>
          </cell>
          <cell r="AB40" t="str">
            <v>========</v>
          </cell>
          <cell r="AC40" t="str">
            <v>========</v>
          </cell>
          <cell r="AD40" t="str">
            <v>========</v>
          </cell>
          <cell r="AE40" t="str">
            <v>========</v>
          </cell>
          <cell r="AF40" t="str">
            <v>========</v>
          </cell>
          <cell r="AG40" t="str">
            <v>========</v>
          </cell>
          <cell r="AH40" t="str">
            <v>========</v>
          </cell>
          <cell r="AI40" t="str">
            <v>========</v>
          </cell>
          <cell r="AJ40" t="str">
            <v>========</v>
          </cell>
          <cell r="AK40" t="str">
            <v>========</v>
          </cell>
          <cell r="AL40" t="str">
            <v>========</v>
          </cell>
          <cell r="AM40" t="str">
            <v>========</v>
          </cell>
          <cell r="AN40" t="str">
            <v>========</v>
          </cell>
          <cell r="AO40" t="str">
            <v>========</v>
          </cell>
        </row>
        <row r="41">
          <cell r="B41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">
          <cell r="B42" t="str">
            <v>HCPCS LAB CHARGES</v>
          </cell>
          <cell r="C42" t="str">
            <v>HCPCS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B43" t="str">
            <v>ONCOLOGY/OTHER</v>
          </cell>
          <cell r="C43" t="str">
            <v>U289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B44" t="str">
            <v>__________/ONCOLOGY</v>
          </cell>
          <cell r="C44" t="str">
            <v>U28X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B45" t="str">
            <v>(GC) MED-EQUIP</v>
          </cell>
          <cell r="C45" t="str">
            <v>U290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B46" t="str">
            <v>LAB/UROLOGY</v>
          </cell>
          <cell r="C46" t="str">
            <v>U307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B47" t="str">
            <v>__________/LABORATORY</v>
          </cell>
          <cell r="C47" t="str">
            <v>U30X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B48" t="str">
            <v>__________/PATHOLOGY</v>
          </cell>
          <cell r="C48" t="str">
            <v>U31X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B49" t="str">
            <v>CT SCAN/HEAD</v>
          </cell>
          <cell r="C49" t="str">
            <v>U351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B50" t="str">
            <v>CT SCAN/BODY</v>
          </cell>
          <cell r="C50" t="str">
            <v>U352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B51" t="str">
            <v>CT SCAN/OTHER</v>
          </cell>
          <cell r="C51" t="str">
            <v>U359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B52" t="str">
            <v>__________/ANESTHESIA</v>
          </cell>
          <cell r="C52" t="str">
            <v>U37X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B53" t="str">
            <v>(GC) BLOOD</v>
          </cell>
          <cell r="C53" t="str">
            <v>U380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B54" t="str">
            <v>(GC) BLOOD/STOR-PROC</v>
          </cell>
          <cell r="C54" t="str">
            <v>U390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B55" t="str">
            <v>__________/RESPIR SVCS</v>
          </cell>
          <cell r="C55" t="str">
            <v>U41X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B56" t="str">
            <v>OTHER EMERGENCY RM</v>
          </cell>
          <cell r="C56" t="str">
            <v>U459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B57" t="str">
            <v>__________/OTHER ER</v>
          </cell>
          <cell r="C57" t="str">
            <v>U45X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B58" t="str">
            <v>(GC) OUTPATIENT SVS</v>
          </cell>
          <cell r="C58" t="str">
            <v>U500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B59" t="str">
            <v>__________/CLINIC</v>
          </cell>
          <cell r="C59" t="str">
            <v>U51X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B60" t="str">
            <v>(GC) OSEOPATHIC SVCS</v>
          </cell>
          <cell r="C60" t="str">
            <v>U530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B61" t="str">
            <v>(GC) AMBULANCE</v>
          </cell>
          <cell r="C61" t="str">
            <v>U540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B62" t="str">
            <v>CIRCUMCISION</v>
          </cell>
          <cell r="C62" t="str">
            <v>U723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B63" t="str">
            <v>__________/LABOR/DELIV</v>
          </cell>
          <cell r="C63" t="str">
            <v>U72X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B64" t="str">
            <v>HOLTER MONITER</v>
          </cell>
          <cell r="C64" t="str">
            <v>U731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B65" t="str">
            <v>OTHER EKG/ECG</v>
          </cell>
          <cell r="C65" t="str">
            <v>U739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B66" t="str">
            <v>(GC) PSTAY TREATMENT</v>
          </cell>
          <cell r="C66" t="str">
            <v>U900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B67" t="str">
            <v>PSTAY/INDIV RX</v>
          </cell>
          <cell r="C67" t="str">
            <v>U914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B68" t="str">
            <v>PSTAY/GROUP RX</v>
          </cell>
          <cell r="C68" t="str">
            <v>U915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B69" t="str">
            <v>DRUG REHABILITATION</v>
          </cell>
          <cell r="C69" t="str">
            <v>U944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B70" t="str">
            <v>ALCOHOL REHABILITATION</v>
          </cell>
          <cell r="C70" t="str">
            <v>U945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B71" t="str">
            <v>PRO FEE/PSTAY</v>
          </cell>
          <cell r="C71" t="str">
            <v>U961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B72" t="str">
            <v>PRO FEE/ANES</v>
          </cell>
          <cell r="C72" t="str">
            <v>U963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B73" t="str">
            <v>PRO FEE/ANES RN</v>
          </cell>
          <cell r="C73" t="str">
            <v>U964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B74" t="str">
            <v>__________/PRO FEE</v>
          </cell>
          <cell r="C74" t="str">
            <v>U96X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B75" t="str">
            <v>PRO FEE/LAB</v>
          </cell>
          <cell r="C75" t="str">
            <v>U971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B76" t="str">
            <v>PRO FEE/OPERATING ROOM</v>
          </cell>
          <cell r="C76" t="str">
            <v>U975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B77" t="str">
            <v>PRO FEE/RESPIRATORY</v>
          </cell>
          <cell r="C77" t="str">
            <v>U976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__________/PRO FEE</v>
          </cell>
          <cell r="C78" t="str">
            <v>U97X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B79" t="str">
            <v>PRO FEE/EKG</v>
          </cell>
          <cell r="C79" t="str">
            <v>U985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B80" t="str">
            <v>__________/PRO FEE</v>
          </cell>
          <cell r="C80" t="str">
            <v>U98X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B81" t="str">
            <v>MEDICARE PT'A'</v>
          </cell>
          <cell r="C81" t="str">
            <v>U___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764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764</v>
          </cell>
          <cell r="AN81">
            <v>0</v>
          </cell>
          <cell r="AO81">
            <v>764</v>
          </cell>
        </row>
        <row r="82">
          <cell r="B82" t="str">
            <v>(GC) MED-SUR SUPPLIES</v>
          </cell>
          <cell r="C82" t="str">
            <v>U270</v>
          </cell>
          <cell r="D82">
            <v>0</v>
          </cell>
          <cell r="E82">
            <v>14938.7</v>
          </cell>
          <cell r="F82">
            <v>7647.55</v>
          </cell>
          <cell r="G82">
            <v>5378</v>
          </cell>
          <cell r="H82">
            <v>12237</v>
          </cell>
          <cell r="I82">
            <v>-1777</v>
          </cell>
          <cell r="J82">
            <v>0</v>
          </cell>
          <cell r="K82">
            <v>0</v>
          </cell>
          <cell r="L82">
            <v>0</v>
          </cell>
          <cell r="M82">
            <v>781</v>
          </cell>
          <cell r="N82">
            <v>-1976.5</v>
          </cell>
          <cell r="O82">
            <v>0</v>
          </cell>
          <cell r="P82">
            <v>-2680</v>
          </cell>
          <cell r="Q82">
            <v>66694.95</v>
          </cell>
          <cell r="R82">
            <v>102517.28</v>
          </cell>
          <cell r="S82">
            <v>114888.76</v>
          </cell>
          <cell r="T82">
            <v>150930.79999999999</v>
          </cell>
          <cell r="U82">
            <v>115562.31</v>
          </cell>
          <cell r="V82">
            <v>146596.72</v>
          </cell>
          <cell r="W82">
            <v>187456.32</v>
          </cell>
          <cell r="X82">
            <v>178223.39</v>
          </cell>
          <cell r="Y82">
            <v>173587.53</v>
          </cell>
          <cell r="Z82">
            <v>135126.28</v>
          </cell>
          <cell r="AA82">
            <v>57584.639999999999</v>
          </cell>
          <cell r="AB82">
            <v>87672.93</v>
          </cell>
          <cell r="AC82">
            <v>63187.47</v>
          </cell>
          <cell r="AD82">
            <v>16218.63</v>
          </cell>
          <cell r="AE82">
            <v>16170.22</v>
          </cell>
          <cell r="AF82">
            <v>24120.19</v>
          </cell>
          <cell r="AG82">
            <v>25208.02</v>
          </cell>
          <cell r="AH82">
            <v>0</v>
          </cell>
          <cell r="AI82">
            <v>0</v>
          </cell>
          <cell r="AJ82">
            <v>4433.07</v>
          </cell>
          <cell r="AK82">
            <v>25</v>
          </cell>
          <cell r="AL82">
            <v>-1435839</v>
          </cell>
          <cell r="AM82">
            <v>264889.25999999954</v>
          </cell>
          <cell r="AN82">
            <v>0</v>
          </cell>
          <cell r="AO82">
            <v>264889.25999999954</v>
          </cell>
        </row>
        <row r="83">
          <cell r="B83" t="str">
            <v>SUPPLY/OTHER</v>
          </cell>
          <cell r="C83" t="str">
            <v>U279</v>
          </cell>
          <cell r="D83">
            <v>0</v>
          </cell>
          <cell r="E83">
            <v>551</v>
          </cell>
          <cell r="F83">
            <v>0</v>
          </cell>
          <cell r="G83">
            <v>315</v>
          </cell>
          <cell r="H83">
            <v>0</v>
          </cell>
          <cell r="I83">
            <v>-778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2239</v>
          </cell>
          <cell r="S83">
            <v>2696</v>
          </cell>
          <cell r="T83">
            <v>2918</v>
          </cell>
          <cell r="U83">
            <v>3598</v>
          </cell>
          <cell r="V83">
            <v>4140</v>
          </cell>
          <cell r="W83">
            <v>6695</v>
          </cell>
          <cell r="X83">
            <v>2080</v>
          </cell>
          <cell r="Y83">
            <v>1648</v>
          </cell>
          <cell r="Z83">
            <v>3472</v>
          </cell>
          <cell r="AA83">
            <v>0</v>
          </cell>
          <cell r="AB83">
            <v>1035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25</v>
          </cell>
          <cell r="AL83">
            <v>0</v>
          </cell>
          <cell r="AM83">
            <v>30609</v>
          </cell>
          <cell r="AN83">
            <v>0</v>
          </cell>
          <cell r="AO83">
            <v>30609</v>
          </cell>
        </row>
        <row r="84">
          <cell r="B84" t="str">
            <v>SUPPLY/IMPLANTS</v>
          </cell>
          <cell r="C84" t="str">
            <v>U278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992</v>
          </cell>
          <cell r="T84">
            <v>0</v>
          </cell>
          <cell r="U84">
            <v>12178</v>
          </cell>
          <cell r="V84">
            <v>5701.8</v>
          </cell>
          <cell r="W84">
            <v>11062</v>
          </cell>
          <cell r="X84">
            <v>5837</v>
          </cell>
          <cell r="Y84">
            <v>7428</v>
          </cell>
          <cell r="Z84">
            <v>106424.03</v>
          </cell>
          <cell r="AA84">
            <v>23759.07</v>
          </cell>
          <cell r="AB84">
            <v>35868.129999999997</v>
          </cell>
          <cell r="AC84">
            <v>43366.09</v>
          </cell>
          <cell r="AD84">
            <v>2195</v>
          </cell>
          <cell r="AE84">
            <v>14597.22</v>
          </cell>
          <cell r="AF84">
            <v>27456</v>
          </cell>
          <cell r="AG84">
            <v>3819</v>
          </cell>
          <cell r="AH84">
            <v>0</v>
          </cell>
          <cell r="AI84">
            <v>0</v>
          </cell>
          <cell r="AJ84">
            <v>0</v>
          </cell>
          <cell r="AK84">
            <v>37</v>
          </cell>
          <cell r="AL84">
            <v>0</v>
          </cell>
          <cell r="AM84">
            <v>300683.34000000003</v>
          </cell>
          <cell r="AN84">
            <v>0</v>
          </cell>
          <cell r="AO84">
            <v>300683.34000000003</v>
          </cell>
        </row>
        <row r="85">
          <cell r="B85" t="str">
            <v>__________/SUPPLY</v>
          </cell>
          <cell r="C85" t="str">
            <v>U27X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504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15538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37</v>
          </cell>
          <cell r="AL85">
            <v>0</v>
          </cell>
          <cell r="AM85">
            <v>16042</v>
          </cell>
          <cell r="AN85">
            <v>0</v>
          </cell>
          <cell r="AO85">
            <v>16042</v>
          </cell>
        </row>
        <row r="86">
          <cell r="B86" t="str">
            <v>(GC) OR SERVICES</v>
          </cell>
          <cell r="C86" t="str">
            <v>U360</v>
          </cell>
          <cell r="D86">
            <v>0</v>
          </cell>
          <cell r="E86">
            <v>22569</v>
          </cell>
          <cell r="F86">
            <v>6916</v>
          </cell>
          <cell r="G86">
            <v>6202</v>
          </cell>
          <cell r="H86">
            <v>0</v>
          </cell>
          <cell r="I86">
            <v>2634.08</v>
          </cell>
          <cell r="J86">
            <v>0</v>
          </cell>
          <cell r="K86">
            <v>0</v>
          </cell>
          <cell r="L86">
            <v>0</v>
          </cell>
          <cell r="M86">
            <v>2888</v>
          </cell>
          <cell r="N86">
            <v>-3108</v>
          </cell>
          <cell r="O86">
            <v>0</v>
          </cell>
          <cell r="P86">
            <v>-5483</v>
          </cell>
          <cell r="Q86">
            <v>60050</v>
          </cell>
          <cell r="R86">
            <v>88404.5</v>
          </cell>
          <cell r="S86">
            <v>159520</v>
          </cell>
          <cell r="T86">
            <v>151402</v>
          </cell>
          <cell r="U86">
            <v>142152</v>
          </cell>
          <cell r="V86">
            <v>156952</v>
          </cell>
          <cell r="W86">
            <v>228558.53</v>
          </cell>
          <cell r="X86">
            <v>178971.19</v>
          </cell>
          <cell r="Y86">
            <v>167688.76</v>
          </cell>
          <cell r="Z86">
            <v>232783</v>
          </cell>
          <cell r="AA86">
            <v>135682.53</v>
          </cell>
          <cell r="AB86">
            <v>175235</v>
          </cell>
          <cell r="AC86">
            <v>143635.06</v>
          </cell>
          <cell r="AD86">
            <v>30745</v>
          </cell>
          <cell r="AE86">
            <v>44528</v>
          </cell>
          <cell r="AF86">
            <v>41552.629999999997</v>
          </cell>
          <cell r="AG86">
            <v>26871.53</v>
          </cell>
          <cell r="AH86">
            <v>0</v>
          </cell>
          <cell r="AI86">
            <v>0</v>
          </cell>
          <cell r="AJ86">
            <v>18880</v>
          </cell>
          <cell r="AK86">
            <v>37</v>
          </cell>
          <cell r="AL86">
            <v>0</v>
          </cell>
          <cell r="AM86">
            <v>2216229.81</v>
          </cell>
          <cell r="AN86">
            <v>0</v>
          </cell>
          <cell r="AO86">
            <v>2216229.81</v>
          </cell>
        </row>
        <row r="87">
          <cell r="B87" t="str">
            <v>OR/MINOR</v>
          </cell>
          <cell r="C87" t="str">
            <v>U361</v>
          </cell>
          <cell r="D87">
            <v>0</v>
          </cell>
          <cell r="E87">
            <v>0</v>
          </cell>
          <cell r="F87">
            <v>0</v>
          </cell>
          <cell r="G87">
            <v>1403</v>
          </cell>
          <cell r="H87">
            <v>0</v>
          </cell>
          <cell r="I87">
            <v>0</v>
          </cell>
          <cell r="J87">
            <v>785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1227</v>
          </cell>
          <cell r="R87">
            <v>7286</v>
          </cell>
          <cell r="S87">
            <v>6095</v>
          </cell>
          <cell r="T87">
            <v>5997</v>
          </cell>
          <cell r="U87">
            <v>2950</v>
          </cell>
          <cell r="V87">
            <v>5052</v>
          </cell>
          <cell r="W87">
            <v>4277</v>
          </cell>
          <cell r="X87">
            <v>1865</v>
          </cell>
          <cell r="Y87">
            <v>8516</v>
          </cell>
          <cell r="Z87">
            <v>4945</v>
          </cell>
          <cell r="AA87">
            <v>4578</v>
          </cell>
          <cell r="AB87">
            <v>9132</v>
          </cell>
          <cell r="AC87">
            <v>2039</v>
          </cell>
          <cell r="AD87">
            <v>82</v>
          </cell>
          <cell r="AE87">
            <v>530</v>
          </cell>
          <cell r="AF87">
            <v>12866</v>
          </cell>
          <cell r="AG87">
            <v>1789</v>
          </cell>
          <cell r="AH87">
            <v>0</v>
          </cell>
          <cell r="AI87">
            <v>0</v>
          </cell>
          <cell r="AJ87">
            <v>0</v>
          </cell>
          <cell r="AK87">
            <v>37</v>
          </cell>
          <cell r="AL87">
            <v>0</v>
          </cell>
          <cell r="AM87">
            <v>81414</v>
          </cell>
          <cell r="AN87">
            <v>0</v>
          </cell>
          <cell r="AO87">
            <v>81414</v>
          </cell>
        </row>
        <row r="88">
          <cell r="B88" t="str">
            <v>(GC) AMBUL SURG</v>
          </cell>
          <cell r="C88" t="str">
            <v>U490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37</v>
          </cell>
          <cell r="AL88">
            <v>601837</v>
          </cell>
          <cell r="AM88">
            <v>601837</v>
          </cell>
          <cell r="AN88">
            <v>0</v>
          </cell>
          <cell r="AO88">
            <v>601837</v>
          </cell>
        </row>
        <row r="89">
          <cell r="B89" t="str">
            <v>(GC) RECOVERY ROOM</v>
          </cell>
          <cell r="C89" t="str">
            <v>U710</v>
          </cell>
          <cell r="D89">
            <v>0</v>
          </cell>
          <cell r="E89">
            <v>6930</v>
          </cell>
          <cell r="F89">
            <v>192</v>
          </cell>
          <cell r="G89">
            <v>0</v>
          </cell>
          <cell r="H89">
            <v>0</v>
          </cell>
          <cell r="I89">
            <v>1050</v>
          </cell>
          <cell r="J89">
            <v>0</v>
          </cell>
          <cell r="K89">
            <v>0</v>
          </cell>
          <cell r="L89">
            <v>0</v>
          </cell>
          <cell r="M89">
            <v>1470</v>
          </cell>
          <cell r="N89">
            <v>-1870</v>
          </cell>
          <cell r="O89">
            <v>0</v>
          </cell>
          <cell r="P89">
            <v>0</v>
          </cell>
          <cell r="Q89">
            <v>16720</v>
          </cell>
          <cell r="R89">
            <v>23113</v>
          </cell>
          <cell r="S89">
            <v>39188</v>
          </cell>
          <cell r="T89">
            <v>34680</v>
          </cell>
          <cell r="U89">
            <v>41817</v>
          </cell>
          <cell r="V89">
            <v>36651</v>
          </cell>
          <cell r="W89">
            <v>51296</v>
          </cell>
          <cell r="X89">
            <v>45749</v>
          </cell>
          <cell r="Y89">
            <v>37142</v>
          </cell>
          <cell r="Z89">
            <v>55494</v>
          </cell>
          <cell r="AA89">
            <v>37733</v>
          </cell>
          <cell r="AB89">
            <v>35136</v>
          </cell>
          <cell r="AC89">
            <v>38605</v>
          </cell>
          <cell r="AD89">
            <v>10091</v>
          </cell>
          <cell r="AE89">
            <v>3359</v>
          </cell>
          <cell r="AF89">
            <v>6224</v>
          </cell>
          <cell r="AG89">
            <v>5592</v>
          </cell>
          <cell r="AH89">
            <v>0</v>
          </cell>
          <cell r="AI89">
            <v>0</v>
          </cell>
          <cell r="AJ89">
            <v>5270</v>
          </cell>
          <cell r="AK89">
            <v>38</v>
          </cell>
          <cell r="AL89">
            <v>402803</v>
          </cell>
          <cell r="AM89">
            <v>934435</v>
          </cell>
          <cell r="AN89">
            <v>0</v>
          </cell>
          <cell r="AO89">
            <v>934435</v>
          </cell>
        </row>
        <row r="90">
          <cell r="B90" t="str">
            <v>(GC) DELIVERYRM/LABOR</v>
          </cell>
          <cell r="C90" t="str">
            <v>U720</v>
          </cell>
          <cell r="D90">
            <v>0</v>
          </cell>
          <cell r="E90">
            <v>886</v>
          </cell>
          <cell r="F90">
            <v>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8036</v>
          </cell>
          <cell r="O90">
            <v>0</v>
          </cell>
          <cell r="P90">
            <v>0</v>
          </cell>
          <cell r="Q90">
            <v>21952</v>
          </cell>
          <cell r="R90">
            <v>48320</v>
          </cell>
          <cell r="S90">
            <v>66736</v>
          </cell>
          <cell r="T90">
            <v>63138</v>
          </cell>
          <cell r="U90">
            <v>46585</v>
          </cell>
          <cell r="V90">
            <v>63262</v>
          </cell>
          <cell r="W90">
            <v>86344</v>
          </cell>
          <cell r="X90">
            <v>70230</v>
          </cell>
          <cell r="Y90">
            <v>55559</v>
          </cell>
          <cell r="Z90">
            <v>71338</v>
          </cell>
          <cell r="AA90">
            <v>57792</v>
          </cell>
          <cell r="AB90">
            <v>60609</v>
          </cell>
          <cell r="AC90">
            <v>36793</v>
          </cell>
          <cell r="AD90">
            <v>9384</v>
          </cell>
          <cell r="AE90">
            <v>9342</v>
          </cell>
          <cell r="AF90">
            <v>613</v>
          </cell>
          <cell r="AG90">
            <v>0</v>
          </cell>
          <cell r="AH90">
            <v>0</v>
          </cell>
          <cell r="AI90">
            <v>0</v>
          </cell>
          <cell r="AJ90">
            <v>4432</v>
          </cell>
          <cell r="AK90">
            <v>39</v>
          </cell>
          <cell r="AL90">
            <v>136</v>
          </cell>
          <cell r="AM90">
            <v>782492</v>
          </cell>
          <cell r="AN90">
            <v>0</v>
          </cell>
          <cell r="AO90">
            <v>782492</v>
          </cell>
        </row>
        <row r="91">
          <cell r="B91" t="str">
            <v>ANESTHESIA (GC)</v>
          </cell>
          <cell r="C91" t="str">
            <v>U370</v>
          </cell>
          <cell r="D91">
            <v>0</v>
          </cell>
          <cell r="E91">
            <v>4246</v>
          </cell>
          <cell r="F91">
            <v>2892</v>
          </cell>
          <cell r="G91">
            <v>1512</v>
          </cell>
          <cell r="H91">
            <v>0</v>
          </cell>
          <cell r="I91">
            <v>-697</v>
          </cell>
          <cell r="J91">
            <v>0</v>
          </cell>
          <cell r="K91">
            <v>0</v>
          </cell>
          <cell r="L91">
            <v>0</v>
          </cell>
          <cell r="M91">
            <v>756</v>
          </cell>
          <cell r="N91">
            <v>-662</v>
          </cell>
          <cell r="O91">
            <v>0</v>
          </cell>
          <cell r="P91">
            <v>-795</v>
          </cell>
          <cell r="Q91">
            <v>13628</v>
          </cell>
          <cell r="R91">
            <v>21885</v>
          </cell>
          <cell r="S91">
            <v>37845</v>
          </cell>
          <cell r="T91">
            <v>33449</v>
          </cell>
          <cell r="U91">
            <v>31828</v>
          </cell>
          <cell r="V91">
            <v>34875</v>
          </cell>
          <cell r="W91">
            <v>48389</v>
          </cell>
          <cell r="X91">
            <v>38693</v>
          </cell>
          <cell r="Y91">
            <v>38839</v>
          </cell>
          <cell r="Z91">
            <v>50581</v>
          </cell>
          <cell r="AA91">
            <v>30749</v>
          </cell>
          <cell r="AB91">
            <v>35337</v>
          </cell>
          <cell r="AC91">
            <v>32422</v>
          </cell>
          <cell r="AD91">
            <v>6575</v>
          </cell>
          <cell r="AE91">
            <v>8876</v>
          </cell>
          <cell r="AF91">
            <v>8517</v>
          </cell>
          <cell r="AG91">
            <v>4944</v>
          </cell>
          <cell r="AH91">
            <v>0</v>
          </cell>
          <cell r="AI91">
            <v>0</v>
          </cell>
          <cell r="AJ91">
            <v>3450</v>
          </cell>
          <cell r="AK91">
            <v>40</v>
          </cell>
          <cell r="AL91">
            <v>-469724</v>
          </cell>
          <cell r="AM91">
            <v>18410</v>
          </cell>
          <cell r="AN91">
            <v>0</v>
          </cell>
          <cell r="AO91">
            <v>18410</v>
          </cell>
        </row>
        <row r="92">
          <cell r="B92" t="str">
            <v>RAD DIAGNOSTIC (GC)</v>
          </cell>
          <cell r="C92" t="str">
            <v>U320</v>
          </cell>
          <cell r="D92">
            <v>0</v>
          </cell>
          <cell r="E92">
            <v>9469</v>
          </cell>
          <cell r="F92">
            <v>3777</v>
          </cell>
          <cell r="G92">
            <v>4770</v>
          </cell>
          <cell r="H92">
            <v>285</v>
          </cell>
          <cell r="I92">
            <v>-110</v>
          </cell>
          <cell r="J92">
            <v>0</v>
          </cell>
          <cell r="K92">
            <v>0</v>
          </cell>
          <cell r="L92">
            <v>0</v>
          </cell>
          <cell r="M92">
            <v>757</v>
          </cell>
          <cell r="N92">
            <v>-5</v>
          </cell>
          <cell r="O92">
            <v>136</v>
          </cell>
          <cell r="P92">
            <v>-1090</v>
          </cell>
          <cell r="Q92">
            <v>6928</v>
          </cell>
          <cell r="R92">
            <v>15347</v>
          </cell>
          <cell r="S92">
            <v>36624</v>
          </cell>
          <cell r="T92">
            <v>26779</v>
          </cell>
          <cell r="U92">
            <v>21727</v>
          </cell>
          <cell r="V92">
            <v>27976</v>
          </cell>
          <cell r="W92">
            <v>27576</v>
          </cell>
          <cell r="X92">
            <v>20893</v>
          </cell>
          <cell r="Y92">
            <v>27362</v>
          </cell>
          <cell r="Z92">
            <v>31386</v>
          </cell>
          <cell r="AA92">
            <v>14961</v>
          </cell>
          <cell r="AB92">
            <v>22116</v>
          </cell>
          <cell r="AC92">
            <v>20739</v>
          </cell>
          <cell r="AD92">
            <v>5117</v>
          </cell>
          <cell r="AE92">
            <v>6822</v>
          </cell>
          <cell r="AF92">
            <v>10305</v>
          </cell>
          <cell r="AG92">
            <v>6621</v>
          </cell>
          <cell r="AH92">
            <v>0</v>
          </cell>
          <cell r="AI92">
            <v>0</v>
          </cell>
          <cell r="AJ92">
            <v>2278</v>
          </cell>
          <cell r="AK92">
            <v>41</v>
          </cell>
          <cell r="AL92">
            <v>0</v>
          </cell>
          <cell r="AM92">
            <v>349546</v>
          </cell>
          <cell r="AN92">
            <v>0</v>
          </cell>
          <cell r="AO92">
            <v>349546</v>
          </cell>
        </row>
        <row r="93">
          <cell r="B93" t="str">
            <v>(GC) RX X-RAY</v>
          </cell>
          <cell r="C93" t="str">
            <v>U330</v>
          </cell>
          <cell r="D93">
            <v>0</v>
          </cell>
          <cell r="E93">
            <v>2406</v>
          </cell>
          <cell r="F93">
            <v>0</v>
          </cell>
          <cell r="G93">
            <v>0</v>
          </cell>
          <cell r="H93">
            <v>0</v>
          </cell>
          <cell r="I93">
            <v>223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-2474</v>
          </cell>
          <cell r="O93">
            <v>0</v>
          </cell>
          <cell r="P93">
            <v>0</v>
          </cell>
          <cell r="Q93">
            <v>0</v>
          </cell>
          <cell r="R93">
            <v>7552</v>
          </cell>
          <cell r="S93">
            <v>13730</v>
          </cell>
          <cell r="T93">
            <v>1472</v>
          </cell>
          <cell r="U93">
            <v>1054</v>
          </cell>
          <cell r="V93">
            <v>15625</v>
          </cell>
          <cell r="W93">
            <v>4349</v>
          </cell>
          <cell r="X93">
            <v>9111</v>
          </cell>
          <cell r="Y93">
            <v>2422</v>
          </cell>
          <cell r="Z93">
            <v>4157</v>
          </cell>
          <cell r="AA93">
            <v>0</v>
          </cell>
          <cell r="AB93">
            <v>3089</v>
          </cell>
          <cell r="AC93">
            <v>3129</v>
          </cell>
          <cell r="AD93">
            <v>0</v>
          </cell>
          <cell r="AE93">
            <v>10981</v>
          </cell>
          <cell r="AF93">
            <v>0</v>
          </cell>
          <cell r="AG93">
            <v>3455</v>
          </cell>
          <cell r="AH93">
            <v>0</v>
          </cell>
          <cell r="AI93">
            <v>0</v>
          </cell>
          <cell r="AJ93">
            <v>0</v>
          </cell>
          <cell r="AK93">
            <v>41</v>
          </cell>
          <cell r="AL93">
            <v>0</v>
          </cell>
          <cell r="AM93">
            <v>80281</v>
          </cell>
          <cell r="AN93">
            <v>0</v>
          </cell>
          <cell r="AO93">
            <v>80281</v>
          </cell>
        </row>
        <row r="94">
          <cell r="B94" t="str">
            <v>(GC) NUCLEAR MEDICINE</v>
          </cell>
          <cell r="C94" t="str">
            <v>U340</v>
          </cell>
          <cell r="D94">
            <v>0</v>
          </cell>
          <cell r="E94">
            <v>2617.1999999999998</v>
          </cell>
          <cell r="F94">
            <v>677.8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427</v>
          </cell>
          <cell r="N94">
            <v>-427</v>
          </cell>
          <cell r="O94">
            <v>0</v>
          </cell>
          <cell r="P94">
            <v>0</v>
          </cell>
          <cell r="Q94">
            <v>5542</v>
          </cell>
          <cell r="R94">
            <v>6150.2</v>
          </cell>
          <cell r="S94">
            <v>7797.4</v>
          </cell>
          <cell r="T94">
            <v>5633.2</v>
          </cell>
          <cell r="U94">
            <v>6955.4</v>
          </cell>
          <cell r="V94">
            <v>9188.2000000000007</v>
          </cell>
          <cell r="W94">
            <v>14104</v>
          </cell>
          <cell r="X94">
            <v>9599.7999999999993</v>
          </cell>
          <cell r="Y94">
            <v>6064</v>
          </cell>
          <cell r="Z94">
            <v>6679.2</v>
          </cell>
          <cell r="AA94">
            <v>3607.4</v>
          </cell>
          <cell r="AB94">
            <v>6802</v>
          </cell>
          <cell r="AC94">
            <v>5842.6</v>
          </cell>
          <cell r="AD94">
            <v>852.2</v>
          </cell>
          <cell r="AE94">
            <v>1637.4</v>
          </cell>
          <cell r="AF94">
            <v>772.2</v>
          </cell>
          <cell r="AG94">
            <v>1747.2</v>
          </cell>
          <cell r="AH94">
            <v>0</v>
          </cell>
          <cell r="AI94">
            <v>0</v>
          </cell>
          <cell r="AJ94">
            <v>0</v>
          </cell>
          <cell r="AK94">
            <v>41</v>
          </cell>
          <cell r="AL94">
            <v>0</v>
          </cell>
          <cell r="AM94">
            <v>102269.39999999998</v>
          </cell>
          <cell r="AN94">
            <v>0</v>
          </cell>
          <cell r="AO94">
            <v>102269.39999999998</v>
          </cell>
        </row>
        <row r="95">
          <cell r="B95" t="str">
            <v>(GC) CT SCAN</v>
          </cell>
          <cell r="C95" t="str">
            <v>U350</v>
          </cell>
          <cell r="D95">
            <v>0</v>
          </cell>
          <cell r="E95">
            <v>10572</v>
          </cell>
          <cell r="F95">
            <v>1452</v>
          </cell>
          <cell r="G95">
            <v>1892</v>
          </cell>
          <cell r="H95">
            <v>0</v>
          </cell>
          <cell r="I95">
            <v>-566</v>
          </cell>
          <cell r="J95">
            <v>0</v>
          </cell>
          <cell r="K95">
            <v>0</v>
          </cell>
          <cell r="L95">
            <v>0</v>
          </cell>
          <cell r="M95">
            <v>982</v>
          </cell>
          <cell r="N95">
            <v>-2066</v>
          </cell>
          <cell r="O95">
            <v>0</v>
          </cell>
          <cell r="P95">
            <v>0</v>
          </cell>
          <cell r="Q95">
            <v>5163</v>
          </cell>
          <cell r="R95">
            <v>8678</v>
          </cell>
          <cell r="S95">
            <v>14044</v>
          </cell>
          <cell r="T95">
            <v>13456</v>
          </cell>
          <cell r="U95">
            <v>12229</v>
          </cell>
          <cell r="V95">
            <v>15351</v>
          </cell>
          <cell r="W95">
            <v>22701</v>
          </cell>
          <cell r="X95">
            <v>16427</v>
          </cell>
          <cell r="Y95">
            <v>20835</v>
          </cell>
          <cell r="Z95">
            <v>23797</v>
          </cell>
          <cell r="AA95">
            <v>14864</v>
          </cell>
          <cell r="AB95">
            <v>23994</v>
          </cell>
          <cell r="AC95">
            <v>25152</v>
          </cell>
          <cell r="AD95">
            <v>4273</v>
          </cell>
          <cell r="AE95">
            <v>13645</v>
          </cell>
          <cell r="AF95">
            <v>7013</v>
          </cell>
          <cell r="AG95">
            <v>10782</v>
          </cell>
          <cell r="AH95">
            <v>0</v>
          </cell>
          <cell r="AI95">
            <v>0</v>
          </cell>
          <cell r="AJ95">
            <v>2197</v>
          </cell>
          <cell r="AK95">
            <v>41</v>
          </cell>
          <cell r="AL95">
            <v>0</v>
          </cell>
          <cell r="AM95">
            <v>266867</v>
          </cell>
          <cell r="AN95">
            <v>0</v>
          </cell>
          <cell r="AO95">
            <v>266867</v>
          </cell>
        </row>
        <row r="96">
          <cell r="B96" t="str">
            <v>MAMMOGRAPHY</v>
          </cell>
          <cell r="C96" t="str">
            <v>U401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115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115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115</v>
          </cell>
          <cell r="AH96">
            <v>0</v>
          </cell>
          <cell r="AI96">
            <v>0</v>
          </cell>
          <cell r="AJ96">
            <v>0</v>
          </cell>
          <cell r="AK96">
            <v>41</v>
          </cell>
          <cell r="AL96">
            <v>0</v>
          </cell>
          <cell r="AM96">
            <v>345</v>
          </cell>
          <cell r="AN96">
            <v>0</v>
          </cell>
          <cell r="AO96">
            <v>345</v>
          </cell>
        </row>
        <row r="97">
          <cell r="B97" t="str">
            <v>ULTRASOUND</v>
          </cell>
          <cell r="C97" t="str">
            <v>U402</v>
          </cell>
          <cell r="D97">
            <v>0</v>
          </cell>
          <cell r="E97">
            <v>188</v>
          </cell>
          <cell r="F97">
            <v>0</v>
          </cell>
          <cell r="G97">
            <v>365</v>
          </cell>
          <cell r="H97">
            <v>0</v>
          </cell>
          <cell r="I97">
            <v>-235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-45</v>
          </cell>
          <cell r="O97">
            <v>0</v>
          </cell>
          <cell r="P97">
            <v>0</v>
          </cell>
          <cell r="Q97">
            <v>2549</v>
          </cell>
          <cell r="R97">
            <v>3866</v>
          </cell>
          <cell r="S97">
            <v>6499</v>
          </cell>
          <cell r="T97">
            <v>5660</v>
          </cell>
          <cell r="U97">
            <v>8080</v>
          </cell>
          <cell r="V97">
            <v>16986</v>
          </cell>
          <cell r="W97">
            <v>11146</v>
          </cell>
          <cell r="X97">
            <v>9096</v>
          </cell>
          <cell r="Y97">
            <v>6805</v>
          </cell>
          <cell r="Z97">
            <v>9425</v>
          </cell>
          <cell r="AA97">
            <v>9677</v>
          </cell>
          <cell r="AB97">
            <v>9439</v>
          </cell>
          <cell r="AC97">
            <v>8956</v>
          </cell>
          <cell r="AD97">
            <v>1645</v>
          </cell>
          <cell r="AE97">
            <v>-577</v>
          </cell>
          <cell r="AF97">
            <v>150</v>
          </cell>
          <cell r="AG97">
            <v>230</v>
          </cell>
          <cell r="AH97">
            <v>0</v>
          </cell>
          <cell r="AI97">
            <v>0</v>
          </cell>
          <cell r="AJ97">
            <v>0</v>
          </cell>
          <cell r="AK97">
            <v>41</v>
          </cell>
          <cell r="AL97">
            <v>0</v>
          </cell>
          <cell r="AM97">
            <v>109905</v>
          </cell>
          <cell r="AN97">
            <v>0</v>
          </cell>
          <cell r="AO97">
            <v>109905</v>
          </cell>
        </row>
        <row r="98">
          <cell r="B98" t="str">
            <v>MRI</v>
          </cell>
          <cell r="C98" t="str">
            <v>U610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100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41</v>
          </cell>
          <cell r="AL98">
            <v>0</v>
          </cell>
          <cell r="AM98">
            <v>100</v>
          </cell>
          <cell r="AN98">
            <v>0</v>
          </cell>
          <cell r="AO98">
            <v>100</v>
          </cell>
        </row>
        <row r="99">
          <cell r="B99" t="str">
            <v>MED/SURG SUP</v>
          </cell>
          <cell r="C99" t="str">
            <v>U62X</v>
          </cell>
          <cell r="D99">
            <v>0</v>
          </cell>
          <cell r="E99">
            <v>32</v>
          </cell>
          <cell r="F99">
            <v>3683</v>
          </cell>
          <cell r="G99">
            <v>808</v>
          </cell>
          <cell r="H99">
            <v>3683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-2</v>
          </cell>
          <cell r="Q99">
            <v>0</v>
          </cell>
          <cell r="R99">
            <v>11287</v>
          </cell>
          <cell r="S99">
            <v>31518</v>
          </cell>
          <cell r="T99">
            <v>26185</v>
          </cell>
          <cell r="U99">
            <v>8143</v>
          </cell>
          <cell r="V99">
            <v>20263</v>
          </cell>
          <cell r="W99">
            <v>42556</v>
          </cell>
          <cell r="X99">
            <v>33460</v>
          </cell>
          <cell r="Y99">
            <v>30666</v>
          </cell>
          <cell r="Z99">
            <v>27103</v>
          </cell>
          <cell r="AA99">
            <v>10506</v>
          </cell>
          <cell r="AB99">
            <v>20906</v>
          </cell>
          <cell r="AC99">
            <v>6181</v>
          </cell>
          <cell r="AD99">
            <v>17779</v>
          </cell>
          <cell r="AE99">
            <v>2379</v>
          </cell>
          <cell r="AF99">
            <v>10883</v>
          </cell>
          <cell r="AG99">
            <v>151</v>
          </cell>
          <cell r="AH99">
            <v>0</v>
          </cell>
          <cell r="AI99">
            <v>0</v>
          </cell>
          <cell r="AJ99">
            <v>0</v>
          </cell>
          <cell r="AK99">
            <v>41</v>
          </cell>
          <cell r="AL99">
            <v>0</v>
          </cell>
          <cell r="AM99">
            <v>308170</v>
          </cell>
          <cell r="AN99">
            <v>0</v>
          </cell>
          <cell r="AO99">
            <v>308170</v>
          </cell>
        </row>
        <row r="100">
          <cell r="B100" t="str">
            <v>(GC)TREATMENT RM</v>
          </cell>
          <cell r="C100" t="str">
            <v>U76X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27</v>
          </cell>
          <cell r="S100">
            <v>27</v>
          </cell>
          <cell r="T100">
            <v>0</v>
          </cell>
          <cell r="U100">
            <v>418</v>
          </cell>
          <cell r="V100">
            <v>54</v>
          </cell>
          <cell r="W100">
            <v>27</v>
          </cell>
          <cell r="X100">
            <v>27</v>
          </cell>
          <cell r="Y100">
            <v>0</v>
          </cell>
          <cell r="Z100">
            <v>27</v>
          </cell>
          <cell r="AA100">
            <v>0</v>
          </cell>
          <cell r="AB100">
            <v>213</v>
          </cell>
          <cell r="AC100">
            <v>0</v>
          </cell>
          <cell r="AD100">
            <v>0</v>
          </cell>
          <cell r="AE100">
            <v>100</v>
          </cell>
          <cell r="AF100">
            <v>0</v>
          </cell>
          <cell r="AG100">
            <v>112</v>
          </cell>
          <cell r="AH100">
            <v>0</v>
          </cell>
          <cell r="AI100">
            <v>0</v>
          </cell>
          <cell r="AJ100">
            <v>0</v>
          </cell>
          <cell r="AK100">
            <v>41</v>
          </cell>
          <cell r="AL100">
            <v>18828</v>
          </cell>
          <cell r="AM100">
            <v>19860</v>
          </cell>
          <cell r="AN100">
            <v>0</v>
          </cell>
          <cell r="AO100">
            <v>19860</v>
          </cell>
        </row>
        <row r="101">
          <cell r="B101" t="str">
            <v>ULTRASOUND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41.01</v>
          </cell>
          <cell r="AL101">
            <v>433</v>
          </cell>
          <cell r="AM101">
            <v>433</v>
          </cell>
          <cell r="AN101">
            <v>0</v>
          </cell>
          <cell r="AO101">
            <v>433</v>
          </cell>
        </row>
        <row r="102">
          <cell r="B102" t="str">
            <v>(GC) LABORATORY</v>
          </cell>
          <cell r="C102" t="str">
            <v>U300</v>
          </cell>
          <cell r="D102">
            <v>0</v>
          </cell>
          <cell r="E102">
            <v>32192.94</v>
          </cell>
          <cell r="F102">
            <v>7204.31</v>
          </cell>
          <cell r="G102">
            <v>19011.04</v>
          </cell>
          <cell r="H102">
            <v>1925.52</v>
          </cell>
          <cell r="I102">
            <v>1562.38</v>
          </cell>
          <cell r="J102">
            <v>0</v>
          </cell>
          <cell r="K102">
            <v>0</v>
          </cell>
          <cell r="L102">
            <v>0</v>
          </cell>
          <cell r="M102">
            <v>2235.52</v>
          </cell>
          <cell r="N102">
            <v>-3035.04</v>
          </cell>
          <cell r="O102">
            <v>1723.52</v>
          </cell>
          <cell r="P102">
            <v>-4710</v>
          </cell>
          <cell r="Q102">
            <v>51209.46</v>
          </cell>
          <cell r="R102">
            <v>76338.62</v>
          </cell>
          <cell r="S102">
            <v>174056.05</v>
          </cell>
          <cell r="T102">
            <v>148636.89000000001</v>
          </cell>
          <cell r="U102">
            <v>148176.04999999999</v>
          </cell>
          <cell r="V102">
            <v>217941.92</v>
          </cell>
          <cell r="W102">
            <v>237281.66</v>
          </cell>
          <cell r="X102">
            <v>188051.87</v>
          </cell>
          <cell r="Y102">
            <v>212627.02</v>
          </cell>
          <cell r="Z102">
            <v>243424.12</v>
          </cell>
          <cell r="AA102">
            <v>108300.73</v>
          </cell>
          <cell r="AB102">
            <v>176733.34</v>
          </cell>
          <cell r="AC102">
            <v>144076.57999999999</v>
          </cell>
          <cell r="AD102">
            <v>58935.15</v>
          </cell>
          <cell r="AE102">
            <v>51068.49</v>
          </cell>
          <cell r="AF102">
            <v>40346.81</v>
          </cell>
          <cell r="AG102">
            <v>25248.720000000001</v>
          </cell>
          <cell r="AH102">
            <v>0</v>
          </cell>
          <cell r="AI102">
            <v>0</v>
          </cell>
          <cell r="AJ102">
            <v>14386.53</v>
          </cell>
          <cell r="AK102">
            <v>44</v>
          </cell>
          <cell r="AL102">
            <v>0</v>
          </cell>
          <cell r="AM102">
            <v>2374950.2000000002</v>
          </cell>
          <cell r="AN102">
            <v>-7714</v>
          </cell>
          <cell r="AO102">
            <v>2367236.2000000002</v>
          </cell>
        </row>
        <row r="103">
          <cell r="B103" t="str">
            <v>LAB/PATH GEN</v>
          </cell>
          <cell r="C103" t="str">
            <v>U310</v>
          </cell>
          <cell r="D103">
            <v>0</v>
          </cell>
          <cell r="E103">
            <v>380</v>
          </cell>
          <cell r="F103">
            <v>162</v>
          </cell>
          <cell r="G103">
            <v>0</v>
          </cell>
          <cell r="H103">
            <v>0</v>
          </cell>
          <cell r="I103">
            <v>984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-377</v>
          </cell>
          <cell r="O103">
            <v>0</v>
          </cell>
          <cell r="P103">
            <v>-117</v>
          </cell>
          <cell r="Q103">
            <v>2233</v>
          </cell>
          <cell r="R103">
            <v>3493</v>
          </cell>
          <cell r="S103">
            <v>7743</v>
          </cell>
          <cell r="T103">
            <v>5285</v>
          </cell>
          <cell r="U103">
            <v>6158</v>
          </cell>
          <cell r="V103">
            <v>6327</v>
          </cell>
          <cell r="W103">
            <v>12503</v>
          </cell>
          <cell r="X103">
            <v>10486</v>
          </cell>
          <cell r="Y103">
            <v>7406</v>
          </cell>
          <cell r="Z103">
            <v>8432</v>
          </cell>
          <cell r="AA103">
            <v>8495.5</v>
          </cell>
          <cell r="AB103">
            <v>6971</v>
          </cell>
          <cell r="AC103">
            <v>7353.5</v>
          </cell>
          <cell r="AD103">
            <v>1308</v>
          </cell>
          <cell r="AE103">
            <v>1051.5</v>
          </cell>
          <cell r="AF103">
            <v>1354</v>
          </cell>
          <cell r="AG103">
            <v>1431</v>
          </cell>
          <cell r="AH103">
            <v>0</v>
          </cell>
          <cell r="AI103">
            <v>0</v>
          </cell>
          <cell r="AJ103">
            <v>1014</v>
          </cell>
          <cell r="AK103">
            <v>44</v>
          </cell>
          <cell r="AL103">
            <v>-1701</v>
          </cell>
          <cell r="AM103">
            <v>98375.5</v>
          </cell>
          <cell r="AN103">
            <v>0</v>
          </cell>
          <cell r="AO103">
            <v>98375.5</v>
          </cell>
        </row>
        <row r="104">
          <cell r="B104" t="str">
            <v>BLOOD/ADMIN</v>
          </cell>
          <cell r="C104" t="str">
            <v>U391</v>
          </cell>
          <cell r="D104">
            <v>0</v>
          </cell>
          <cell r="E104">
            <v>1130</v>
          </cell>
          <cell r="F104">
            <v>430</v>
          </cell>
          <cell r="G104">
            <v>9477</v>
          </cell>
          <cell r="H104">
            <v>290</v>
          </cell>
          <cell r="I104">
            <v>-1792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39</v>
          </cell>
          <cell r="O104">
            <v>0</v>
          </cell>
          <cell r="P104">
            <v>0</v>
          </cell>
          <cell r="Q104">
            <v>7954.92</v>
          </cell>
          <cell r="R104">
            <v>16266.72</v>
          </cell>
          <cell r="S104">
            <v>28201.56</v>
          </cell>
          <cell r="T104">
            <v>25901.759999999998</v>
          </cell>
          <cell r="U104">
            <v>21175.73</v>
          </cell>
          <cell r="V104">
            <v>33498.519999999997</v>
          </cell>
          <cell r="W104">
            <v>46036.04</v>
          </cell>
          <cell r="X104">
            <v>28960.2</v>
          </cell>
          <cell r="Y104">
            <v>25689.54</v>
          </cell>
          <cell r="Z104">
            <v>37111.050000000003</v>
          </cell>
          <cell r="AA104">
            <v>36187.14</v>
          </cell>
          <cell r="AB104">
            <v>59225.79</v>
          </cell>
          <cell r="AC104">
            <v>71790.44</v>
          </cell>
          <cell r="AD104">
            <v>24493.15</v>
          </cell>
          <cell r="AE104">
            <v>20167.59</v>
          </cell>
          <cell r="AF104">
            <v>6170.8</v>
          </cell>
          <cell r="AG104">
            <v>43205.16</v>
          </cell>
          <cell r="AH104">
            <v>0</v>
          </cell>
          <cell r="AI104">
            <v>0</v>
          </cell>
          <cell r="AJ104">
            <v>630.42999999999995</v>
          </cell>
          <cell r="AK104">
            <v>46</v>
          </cell>
          <cell r="AL104">
            <v>13479</v>
          </cell>
          <cell r="AM104">
            <v>555719.54000000015</v>
          </cell>
          <cell r="AN104">
            <v>0</v>
          </cell>
          <cell r="AO104">
            <v>555719.54000000015</v>
          </cell>
        </row>
        <row r="105">
          <cell r="B105" t="str">
            <v>(GC) RESPIRATORY SERV</v>
          </cell>
          <cell r="C105" t="str">
            <v>U410</v>
          </cell>
          <cell r="D105">
            <v>0</v>
          </cell>
          <cell r="E105">
            <v>68819</v>
          </cell>
          <cell r="F105">
            <v>11374</v>
          </cell>
          <cell r="G105">
            <v>19664</v>
          </cell>
          <cell r="H105">
            <v>0</v>
          </cell>
          <cell r="I105">
            <v>674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-454</v>
          </cell>
          <cell r="O105">
            <v>0</v>
          </cell>
          <cell r="P105">
            <v>0</v>
          </cell>
          <cell r="Q105">
            <v>9938</v>
          </cell>
          <cell r="R105">
            <v>19359</v>
          </cell>
          <cell r="S105">
            <v>104485</v>
          </cell>
          <cell r="T105">
            <v>77969</v>
          </cell>
          <cell r="U105">
            <v>49860</v>
          </cell>
          <cell r="V105">
            <v>157343</v>
          </cell>
          <cell r="W105">
            <v>120635</v>
          </cell>
          <cell r="X105">
            <v>90396</v>
          </cell>
          <cell r="Y105">
            <v>126021</v>
          </cell>
          <cell r="Z105">
            <v>191707</v>
          </cell>
          <cell r="AA105">
            <v>9284</v>
          </cell>
          <cell r="AB105">
            <v>132710</v>
          </cell>
          <cell r="AC105">
            <v>152757</v>
          </cell>
          <cell r="AD105">
            <v>65089</v>
          </cell>
          <cell r="AE105">
            <v>106381</v>
          </cell>
          <cell r="AF105">
            <v>16448</v>
          </cell>
          <cell r="AG105">
            <v>13541</v>
          </cell>
          <cell r="AH105">
            <v>0</v>
          </cell>
          <cell r="AI105">
            <v>0</v>
          </cell>
          <cell r="AJ105">
            <v>5760</v>
          </cell>
          <cell r="AK105">
            <v>49</v>
          </cell>
          <cell r="AL105">
            <v>0</v>
          </cell>
          <cell r="AM105">
            <v>1549760</v>
          </cell>
          <cell r="AN105">
            <v>0</v>
          </cell>
          <cell r="AO105">
            <v>1549760</v>
          </cell>
        </row>
        <row r="106">
          <cell r="B106" t="str">
            <v>(GC) PULMONARY FUNCT</v>
          </cell>
          <cell r="C106" t="str">
            <v>U460</v>
          </cell>
          <cell r="D106">
            <v>0</v>
          </cell>
          <cell r="E106">
            <v>3612</v>
          </cell>
          <cell r="F106">
            <v>1050</v>
          </cell>
          <cell r="G106">
            <v>294</v>
          </cell>
          <cell r="H106">
            <v>0</v>
          </cell>
          <cell r="I106">
            <v>6510</v>
          </cell>
          <cell r="J106">
            <v>2870</v>
          </cell>
          <cell r="K106">
            <v>0</v>
          </cell>
          <cell r="L106">
            <v>0</v>
          </cell>
          <cell r="M106">
            <v>0</v>
          </cell>
          <cell r="N106">
            <v>-4739</v>
          </cell>
          <cell r="O106">
            <v>0</v>
          </cell>
          <cell r="P106">
            <v>-660</v>
          </cell>
          <cell r="Q106">
            <v>18143</v>
          </cell>
          <cell r="R106">
            <v>13196</v>
          </cell>
          <cell r="S106">
            <v>39891</v>
          </cell>
          <cell r="T106">
            <v>31381</v>
          </cell>
          <cell r="U106">
            <v>55052</v>
          </cell>
          <cell r="V106">
            <v>38292</v>
          </cell>
          <cell r="W106">
            <v>43438</v>
          </cell>
          <cell r="X106">
            <v>41183</v>
          </cell>
          <cell r="Y106">
            <v>35082</v>
          </cell>
          <cell r="Z106">
            <v>41742</v>
          </cell>
          <cell r="AA106">
            <v>6352</v>
          </cell>
          <cell r="AB106">
            <v>11524</v>
          </cell>
          <cell r="AC106">
            <v>4524</v>
          </cell>
          <cell r="AD106">
            <v>1524</v>
          </cell>
          <cell r="AE106">
            <v>1296</v>
          </cell>
          <cell r="AF106">
            <v>6111</v>
          </cell>
          <cell r="AG106">
            <v>49</v>
          </cell>
          <cell r="AH106">
            <v>0</v>
          </cell>
          <cell r="AI106">
            <v>0</v>
          </cell>
          <cell r="AJ106">
            <v>4214</v>
          </cell>
          <cell r="AK106">
            <v>49</v>
          </cell>
          <cell r="AL106">
            <v>350633</v>
          </cell>
          <cell r="AM106">
            <v>752564</v>
          </cell>
          <cell r="AN106">
            <v>0</v>
          </cell>
          <cell r="AO106">
            <v>752564</v>
          </cell>
        </row>
        <row r="107">
          <cell r="B107" t="str">
            <v>(GC)PHYSICAL THERAPY</v>
          </cell>
          <cell r="C107" t="str">
            <v>U420</v>
          </cell>
          <cell r="D107">
            <v>0</v>
          </cell>
          <cell r="E107">
            <v>2718</v>
          </cell>
          <cell r="F107">
            <v>4157</v>
          </cell>
          <cell r="G107">
            <v>0</v>
          </cell>
          <cell r="H107">
            <v>0</v>
          </cell>
          <cell r="I107">
            <v>-76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-202</v>
          </cell>
          <cell r="O107">
            <v>0</v>
          </cell>
          <cell r="P107">
            <v>0</v>
          </cell>
          <cell r="Q107">
            <v>1755</v>
          </cell>
          <cell r="R107">
            <v>6985</v>
          </cell>
          <cell r="S107">
            <v>14971</v>
          </cell>
          <cell r="T107">
            <v>13658</v>
          </cell>
          <cell r="U107">
            <v>29935</v>
          </cell>
          <cell r="V107">
            <v>29087</v>
          </cell>
          <cell r="W107">
            <v>13578</v>
          </cell>
          <cell r="X107">
            <v>17440</v>
          </cell>
          <cell r="Y107">
            <v>24107</v>
          </cell>
          <cell r="Z107">
            <v>21744</v>
          </cell>
          <cell r="AA107">
            <v>4530</v>
          </cell>
          <cell r="AB107">
            <v>16570</v>
          </cell>
          <cell r="AC107">
            <v>13737</v>
          </cell>
          <cell r="AD107">
            <v>6031</v>
          </cell>
          <cell r="AE107">
            <v>158</v>
          </cell>
          <cell r="AF107">
            <v>1178</v>
          </cell>
          <cell r="AG107">
            <v>6142</v>
          </cell>
          <cell r="AH107">
            <v>0</v>
          </cell>
          <cell r="AI107">
            <v>0</v>
          </cell>
          <cell r="AJ107">
            <v>903</v>
          </cell>
          <cell r="AK107">
            <v>50</v>
          </cell>
          <cell r="AL107">
            <v>0</v>
          </cell>
          <cell r="AM107">
            <v>229106</v>
          </cell>
          <cell r="AN107">
            <v>-151731</v>
          </cell>
          <cell r="AO107">
            <v>77375</v>
          </cell>
        </row>
        <row r="108">
          <cell r="B108" t="str">
            <v>PHYS THERAPY/VISIT</v>
          </cell>
          <cell r="C108" t="str">
            <v>U421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-2226</v>
          </cell>
          <cell r="J108">
            <v>0</v>
          </cell>
          <cell r="K108">
            <v>0</v>
          </cell>
          <cell r="L108">
            <v>0</v>
          </cell>
          <cell r="M108">
            <v>520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50</v>
          </cell>
          <cell r="AL108">
            <v>0</v>
          </cell>
          <cell r="AM108">
            <v>-1706</v>
          </cell>
          <cell r="AN108">
            <v>0</v>
          </cell>
          <cell r="AO108">
            <v>-1706</v>
          </cell>
        </row>
        <row r="109">
          <cell r="B109" t="str">
            <v>(GC) PRO FEE</v>
          </cell>
          <cell r="C109" t="str">
            <v>U960</v>
          </cell>
          <cell r="D109">
            <v>0</v>
          </cell>
          <cell r="E109">
            <v>3400</v>
          </cell>
          <cell r="F109">
            <v>5198</v>
          </cell>
          <cell r="G109">
            <v>12262</v>
          </cell>
          <cell r="H109">
            <v>2931.25</v>
          </cell>
          <cell r="I109">
            <v>-966</v>
          </cell>
          <cell r="J109">
            <v>0</v>
          </cell>
          <cell r="K109">
            <v>0</v>
          </cell>
          <cell r="L109">
            <v>0</v>
          </cell>
          <cell r="M109">
            <v>506</v>
          </cell>
          <cell r="N109">
            <v>-438</v>
          </cell>
          <cell r="O109">
            <v>178.53</v>
          </cell>
          <cell r="P109">
            <v>-521</v>
          </cell>
          <cell r="Q109">
            <v>16533</v>
          </cell>
          <cell r="R109">
            <v>28132</v>
          </cell>
          <cell r="S109">
            <v>77507</v>
          </cell>
          <cell r="T109">
            <v>66052</v>
          </cell>
          <cell r="U109">
            <v>75745</v>
          </cell>
          <cell r="V109">
            <v>85918.5</v>
          </cell>
          <cell r="W109">
            <v>133998</v>
          </cell>
          <cell r="X109">
            <v>97938</v>
          </cell>
          <cell r="Y109">
            <v>110216</v>
          </cell>
          <cell r="Z109">
            <v>110793</v>
          </cell>
          <cell r="AA109">
            <v>69430</v>
          </cell>
          <cell r="AB109">
            <v>105560</v>
          </cell>
          <cell r="AC109">
            <v>79471</v>
          </cell>
          <cell r="AD109">
            <v>26566</v>
          </cell>
          <cell r="AE109">
            <v>18901.2</v>
          </cell>
          <cell r="AF109">
            <v>7381</v>
          </cell>
          <cell r="AG109">
            <v>12373</v>
          </cell>
          <cell r="AH109">
            <v>0</v>
          </cell>
          <cell r="AI109">
            <v>0</v>
          </cell>
          <cell r="AJ109">
            <v>4364</v>
          </cell>
          <cell r="AK109">
            <v>50</v>
          </cell>
          <cell r="AL109">
            <v>-923843</v>
          </cell>
          <cell r="AM109">
            <v>225586.47999999998</v>
          </cell>
          <cell r="AN109">
            <v>0</v>
          </cell>
          <cell r="AO109">
            <v>225586.47999999998</v>
          </cell>
        </row>
        <row r="110">
          <cell r="B110" t="str">
            <v>(GC) OCCUPATIONAL THE</v>
          </cell>
          <cell r="C110" t="str">
            <v>U430</v>
          </cell>
          <cell r="D110">
            <v>0</v>
          </cell>
          <cell r="E110">
            <v>2215</v>
          </cell>
          <cell r="F110">
            <v>3547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-76</v>
          </cell>
          <cell r="O110">
            <v>0</v>
          </cell>
          <cell r="P110">
            <v>0</v>
          </cell>
          <cell r="Q110">
            <v>1571</v>
          </cell>
          <cell r="R110">
            <v>5132</v>
          </cell>
          <cell r="S110">
            <v>14436</v>
          </cell>
          <cell r="T110">
            <v>11637</v>
          </cell>
          <cell r="U110">
            <v>24585</v>
          </cell>
          <cell r="V110">
            <v>20456</v>
          </cell>
          <cell r="W110">
            <v>9388</v>
          </cell>
          <cell r="X110">
            <v>11882</v>
          </cell>
          <cell r="Y110">
            <v>17359</v>
          </cell>
          <cell r="Z110">
            <v>12164</v>
          </cell>
          <cell r="AA110">
            <v>2080</v>
          </cell>
          <cell r="AB110">
            <v>13594</v>
          </cell>
          <cell r="AC110">
            <v>4230</v>
          </cell>
          <cell r="AD110">
            <v>4525</v>
          </cell>
          <cell r="AE110">
            <v>-1712</v>
          </cell>
          <cell r="AF110">
            <v>-1057</v>
          </cell>
          <cell r="AG110">
            <v>5848</v>
          </cell>
          <cell r="AH110">
            <v>0</v>
          </cell>
          <cell r="AI110">
            <v>0</v>
          </cell>
          <cell r="AJ110">
            <v>0</v>
          </cell>
          <cell r="AK110">
            <v>51</v>
          </cell>
          <cell r="AL110">
            <v>3726</v>
          </cell>
          <cell r="AM110">
            <v>165530</v>
          </cell>
          <cell r="AN110">
            <v>0</v>
          </cell>
          <cell r="AO110">
            <v>165530</v>
          </cell>
        </row>
        <row r="111">
          <cell r="B111" t="str">
            <v>OCCUPATIONAL THER/VISIT</v>
          </cell>
          <cell r="C111" t="str">
            <v>U431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499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51</v>
          </cell>
          <cell r="AL111">
            <v>0</v>
          </cell>
          <cell r="AM111">
            <v>499</v>
          </cell>
          <cell r="AN111">
            <v>0</v>
          </cell>
          <cell r="AO111">
            <v>499</v>
          </cell>
        </row>
        <row r="112">
          <cell r="B112" t="str">
            <v>(GC) SPEECH PATHOL</v>
          </cell>
          <cell r="C112" t="str">
            <v>U440</v>
          </cell>
          <cell r="D112">
            <v>0</v>
          </cell>
          <cell r="E112">
            <v>2185</v>
          </cell>
          <cell r="F112">
            <v>3717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678</v>
          </cell>
          <cell r="N112">
            <v>0</v>
          </cell>
          <cell r="O112">
            <v>0</v>
          </cell>
          <cell r="P112">
            <v>0</v>
          </cell>
          <cell r="Q112">
            <v>76</v>
          </cell>
          <cell r="R112">
            <v>230</v>
          </cell>
          <cell r="S112">
            <v>5175</v>
          </cell>
          <cell r="T112">
            <v>8162</v>
          </cell>
          <cell r="U112">
            <v>17887</v>
          </cell>
          <cell r="V112">
            <v>6864</v>
          </cell>
          <cell r="W112">
            <v>4740</v>
          </cell>
          <cell r="X112">
            <v>3604</v>
          </cell>
          <cell r="Y112">
            <v>7388</v>
          </cell>
          <cell r="Z112">
            <v>5846</v>
          </cell>
          <cell r="AA112">
            <v>1126</v>
          </cell>
          <cell r="AB112">
            <v>9604</v>
          </cell>
          <cell r="AC112">
            <v>1352</v>
          </cell>
          <cell r="AD112">
            <v>4171</v>
          </cell>
          <cell r="AE112">
            <v>1214</v>
          </cell>
          <cell r="AF112">
            <v>355</v>
          </cell>
          <cell r="AG112">
            <v>3680</v>
          </cell>
          <cell r="AH112">
            <v>0</v>
          </cell>
          <cell r="AI112">
            <v>0</v>
          </cell>
          <cell r="AJ112">
            <v>113</v>
          </cell>
          <cell r="AK112">
            <v>52</v>
          </cell>
          <cell r="AL112">
            <v>0</v>
          </cell>
          <cell r="AM112">
            <v>88167</v>
          </cell>
          <cell r="AN112">
            <v>0</v>
          </cell>
          <cell r="AO112">
            <v>88167</v>
          </cell>
        </row>
        <row r="113">
          <cell r="B113" t="str">
            <v>(GC) AUDIOLOGY</v>
          </cell>
          <cell r="C113" t="str">
            <v>U470</v>
          </cell>
          <cell r="D113">
            <v>0</v>
          </cell>
          <cell r="E113">
            <v>0</v>
          </cell>
          <cell r="F113">
            <v>0</v>
          </cell>
          <cell r="G113">
            <v>90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305</v>
          </cell>
          <cell r="R113">
            <v>90</v>
          </cell>
          <cell r="S113">
            <v>405</v>
          </cell>
          <cell r="T113">
            <v>450</v>
          </cell>
          <cell r="U113">
            <v>585</v>
          </cell>
          <cell r="V113">
            <v>620</v>
          </cell>
          <cell r="W113">
            <v>992</v>
          </cell>
          <cell r="X113">
            <v>662</v>
          </cell>
          <cell r="Y113">
            <v>259</v>
          </cell>
          <cell r="Z113">
            <v>540</v>
          </cell>
          <cell r="AA113">
            <v>360</v>
          </cell>
          <cell r="AB113">
            <v>733</v>
          </cell>
          <cell r="AC113">
            <v>225</v>
          </cell>
          <cell r="AD113">
            <v>125</v>
          </cell>
          <cell r="AE113">
            <v>90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52</v>
          </cell>
          <cell r="AL113">
            <v>-6802</v>
          </cell>
          <cell r="AM113">
            <v>-271</v>
          </cell>
          <cell r="AN113">
            <v>0</v>
          </cell>
          <cell r="AO113">
            <v>-271</v>
          </cell>
        </row>
        <row r="114">
          <cell r="B114" t="str">
            <v>(GC) CARDIOLOGY</v>
          </cell>
          <cell r="C114" t="str">
            <v>U480</v>
          </cell>
          <cell r="D114">
            <v>0</v>
          </cell>
          <cell r="E114">
            <v>990</v>
          </cell>
          <cell r="F114">
            <v>495</v>
          </cell>
          <cell r="G114">
            <v>1895</v>
          </cell>
          <cell r="H114">
            <v>561.75</v>
          </cell>
          <cell r="I114">
            <v>1400</v>
          </cell>
          <cell r="J114">
            <v>0</v>
          </cell>
          <cell r="K114">
            <v>0</v>
          </cell>
          <cell r="L114">
            <v>0</v>
          </cell>
          <cell r="M114">
            <v>630</v>
          </cell>
          <cell r="N114">
            <v>-495</v>
          </cell>
          <cell r="O114">
            <v>0</v>
          </cell>
          <cell r="P114">
            <v>-1092</v>
          </cell>
          <cell r="Q114">
            <v>4912.6400000000003</v>
          </cell>
          <cell r="R114">
            <v>4140.2700000000004</v>
          </cell>
          <cell r="S114">
            <v>11720.28</v>
          </cell>
          <cell r="T114">
            <v>7764.64</v>
          </cell>
          <cell r="U114">
            <v>7607.28</v>
          </cell>
          <cell r="V114">
            <v>13367</v>
          </cell>
          <cell r="W114">
            <v>16057.28</v>
          </cell>
          <cell r="X114">
            <v>15548.56</v>
          </cell>
          <cell r="Y114">
            <v>13858.56</v>
          </cell>
          <cell r="Z114">
            <v>26276.560000000001</v>
          </cell>
          <cell r="AA114">
            <v>8716</v>
          </cell>
          <cell r="AB114">
            <v>21100.2</v>
          </cell>
          <cell r="AC114">
            <v>5748</v>
          </cell>
          <cell r="AD114">
            <v>4118</v>
          </cell>
          <cell r="AE114">
            <v>2029</v>
          </cell>
          <cell r="AF114">
            <v>4517.28</v>
          </cell>
          <cell r="AG114">
            <v>2775</v>
          </cell>
          <cell r="AH114">
            <v>0</v>
          </cell>
          <cell r="AI114">
            <v>0</v>
          </cell>
          <cell r="AJ114">
            <v>1467</v>
          </cell>
          <cell r="AK114">
            <v>53</v>
          </cell>
          <cell r="AL114">
            <v>0</v>
          </cell>
          <cell r="AM114">
            <v>176108.30000000002</v>
          </cell>
          <cell r="AN114">
            <v>-14478</v>
          </cell>
          <cell r="AO114">
            <v>161630.30000000002</v>
          </cell>
        </row>
        <row r="115">
          <cell r="B115" t="str">
            <v>CARDIAC CATH LAB</v>
          </cell>
          <cell r="C115" t="str">
            <v>U481</v>
          </cell>
          <cell r="D115">
            <v>0</v>
          </cell>
          <cell r="E115">
            <v>2254</v>
          </cell>
          <cell r="F115">
            <v>8215</v>
          </cell>
          <cell r="G115">
            <v>2254</v>
          </cell>
          <cell r="H115">
            <v>7419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-2056</v>
          </cell>
          <cell r="Q115">
            <v>11582</v>
          </cell>
          <cell r="R115">
            <v>24862</v>
          </cell>
          <cell r="S115">
            <v>40334</v>
          </cell>
          <cell r="T115">
            <v>52453</v>
          </cell>
          <cell r="U115">
            <v>37904</v>
          </cell>
          <cell r="V115">
            <v>52932</v>
          </cell>
          <cell r="W115">
            <v>90601</v>
          </cell>
          <cell r="X115">
            <v>87349</v>
          </cell>
          <cell r="Y115">
            <v>81471</v>
          </cell>
          <cell r="Z115">
            <v>97949</v>
          </cell>
          <cell r="AA115">
            <v>29160</v>
          </cell>
          <cell r="AB115">
            <v>73440</v>
          </cell>
          <cell r="AC115">
            <v>20531</v>
          </cell>
          <cell r="AD115">
            <v>15181</v>
          </cell>
          <cell r="AE115">
            <v>12122</v>
          </cell>
          <cell r="AF115">
            <v>25361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53</v>
          </cell>
          <cell r="AL115">
            <v>0</v>
          </cell>
          <cell r="AM115">
            <v>771318</v>
          </cell>
          <cell r="AN115">
            <v>0</v>
          </cell>
          <cell r="AO115">
            <v>771318</v>
          </cell>
        </row>
        <row r="116">
          <cell r="B116" t="str">
            <v>STRESS TEST</v>
          </cell>
          <cell r="C116" t="str">
            <v>U482</v>
          </cell>
          <cell r="D116">
            <v>0</v>
          </cell>
          <cell r="E116">
            <v>484.99</v>
          </cell>
          <cell r="F116">
            <v>0</v>
          </cell>
          <cell r="G116">
            <v>0</v>
          </cell>
          <cell r="H116">
            <v>267.36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870.52</v>
          </cell>
          <cell r="R116">
            <v>1088.1500000000001</v>
          </cell>
          <cell r="S116">
            <v>870.52</v>
          </cell>
          <cell r="T116">
            <v>2611.56</v>
          </cell>
          <cell r="U116">
            <v>1305.78</v>
          </cell>
          <cell r="V116">
            <v>1305.78</v>
          </cell>
          <cell r="W116">
            <v>4134.97</v>
          </cell>
          <cell r="X116">
            <v>2829.19</v>
          </cell>
          <cell r="Y116">
            <v>1088.1500000000001</v>
          </cell>
          <cell r="Z116">
            <v>1741.04</v>
          </cell>
          <cell r="AA116">
            <v>870.52</v>
          </cell>
          <cell r="AB116">
            <v>3046.82</v>
          </cell>
          <cell r="AC116">
            <v>652.89</v>
          </cell>
          <cell r="AD116">
            <v>435.26</v>
          </cell>
          <cell r="AE116">
            <v>870.52</v>
          </cell>
          <cell r="AF116">
            <v>652.89</v>
          </cell>
          <cell r="AG116">
            <v>217.63</v>
          </cell>
          <cell r="AH116">
            <v>0</v>
          </cell>
          <cell r="AI116">
            <v>0</v>
          </cell>
          <cell r="AJ116">
            <v>0</v>
          </cell>
          <cell r="AK116">
            <v>53</v>
          </cell>
          <cell r="AL116">
            <v>0</v>
          </cell>
          <cell r="AM116">
            <v>25344.54</v>
          </cell>
          <cell r="AN116">
            <v>0</v>
          </cell>
          <cell r="AO116">
            <v>25344.54</v>
          </cell>
        </row>
        <row r="117">
          <cell r="B117" t="str">
            <v>(GC) EKG/ECG</v>
          </cell>
          <cell r="C117" t="str">
            <v>U730</v>
          </cell>
          <cell r="D117">
            <v>0</v>
          </cell>
          <cell r="E117">
            <v>356</v>
          </cell>
          <cell r="F117">
            <v>394</v>
          </cell>
          <cell r="G117">
            <v>64</v>
          </cell>
          <cell r="H117">
            <v>400</v>
          </cell>
          <cell r="I117">
            <v>448</v>
          </cell>
          <cell r="J117">
            <v>0</v>
          </cell>
          <cell r="K117">
            <v>0</v>
          </cell>
          <cell r="L117">
            <v>0</v>
          </cell>
          <cell r="M117">
            <v>64</v>
          </cell>
          <cell r="N117">
            <v>-448</v>
          </cell>
          <cell r="O117">
            <v>104</v>
          </cell>
          <cell r="P117">
            <v>-320</v>
          </cell>
          <cell r="Q117">
            <v>2019</v>
          </cell>
          <cell r="R117">
            <v>3603</v>
          </cell>
          <cell r="S117">
            <v>7168</v>
          </cell>
          <cell r="T117">
            <v>5868</v>
          </cell>
          <cell r="U117">
            <v>5408</v>
          </cell>
          <cell r="V117">
            <v>6934</v>
          </cell>
          <cell r="W117">
            <v>12280</v>
          </cell>
          <cell r="X117">
            <v>9176</v>
          </cell>
          <cell r="Y117">
            <v>8405</v>
          </cell>
          <cell r="Z117">
            <v>11088</v>
          </cell>
          <cell r="AA117">
            <v>3614</v>
          </cell>
          <cell r="AB117">
            <v>7504</v>
          </cell>
          <cell r="AC117">
            <v>2172</v>
          </cell>
          <cell r="AD117">
            <v>1566</v>
          </cell>
          <cell r="AE117">
            <v>1894</v>
          </cell>
          <cell r="AF117">
            <v>2668</v>
          </cell>
          <cell r="AG117">
            <v>387</v>
          </cell>
          <cell r="AH117">
            <v>0</v>
          </cell>
          <cell r="AI117">
            <v>0</v>
          </cell>
          <cell r="AJ117">
            <v>192</v>
          </cell>
          <cell r="AK117">
            <v>53</v>
          </cell>
          <cell r="AL117">
            <v>0</v>
          </cell>
          <cell r="AM117">
            <v>93008</v>
          </cell>
          <cell r="AN117">
            <v>0</v>
          </cell>
          <cell r="AO117">
            <v>93008</v>
          </cell>
        </row>
        <row r="118">
          <cell r="B118" t="str">
            <v>TELEMETRY</v>
          </cell>
          <cell r="C118" t="str">
            <v>U732</v>
          </cell>
          <cell r="D118">
            <v>0</v>
          </cell>
          <cell r="E118">
            <v>2089</v>
          </cell>
          <cell r="F118">
            <v>484</v>
          </cell>
          <cell r="G118">
            <v>0</v>
          </cell>
          <cell r="H118">
            <v>781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-248</v>
          </cell>
          <cell r="O118">
            <v>0</v>
          </cell>
          <cell r="P118">
            <v>-1267</v>
          </cell>
          <cell r="Q118">
            <v>4158</v>
          </cell>
          <cell r="R118">
            <v>5259</v>
          </cell>
          <cell r="S118">
            <v>7248</v>
          </cell>
          <cell r="T118">
            <v>9574</v>
          </cell>
          <cell r="U118">
            <v>4875</v>
          </cell>
          <cell r="V118">
            <v>10707</v>
          </cell>
          <cell r="W118">
            <v>21860</v>
          </cell>
          <cell r="X118">
            <v>20713</v>
          </cell>
          <cell r="Y118">
            <v>12176</v>
          </cell>
          <cell r="Z118">
            <v>15458</v>
          </cell>
          <cell r="AA118">
            <v>6654</v>
          </cell>
          <cell r="AB118">
            <v>6056</v>
          </cell>
          <cell r="AC118">
            <v>2512</v>
          </cell>
          <cell r="AD118">
            <v>2028</v>
          </cell>
          <cell r="AE118">
            <v>1462</v>
          </cell>
          <cell r="AF118">
            <v>3582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53</v>
          </cell>
          <cell r="AL118">
            <v>0</v>
          </cell>
          <cell r="AM118">
            <v>136161</v>
          </cell>
          <cell r="AN118">
            <v>0</v>
          </cell>
          <cell r="AO118">
            <v>136161</v>
          </cell>
        </row>
        <row r="119">
          <cell r="B119" t="str">
            <v>EDUC/TRAINING</v>
          </cell>
          <cell r="C119" t="str">
            <v>U942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-35</v>
          </cell>
          <cell r="O119">
            <v>0</v>
          </cell>
          <cell r="P119">
            <v>-64</v>
          </cell>
          <cell r="Q119">
            <v>99</v>
          </cell>
          <cell r="R119">
            <v>64</v>
          </cell>
          <cell r="S119">
            <v>64</v>
          </cell>
          <cell r="T119">
            <v>64</v>
          </cell>
          <cell r="U119">
            <v>140</v>
          </cell>
          <cell r="V119">
            <v>198</v>
          </cell>
          <cell r="W119">
            <v>396</v>
          </cell>
          <cell r="X119">
            <v>64</v>
          </cell>
          <cell r="Y119">
            <v>134</v>
          </cell>
          <cell r="Z119">
            <v>246</v>
          </cell>
          <cell r="AA119">
            <v>0</v>
          </cell>
          <cell r="AB119">
            <v>-6</v>
          </cell>
          <cell r="AC119">
            <v>64</v>
          </cell>
          <cell r="AD119">
            <v>175</v>
          </cell>
          <cell r="AE119">
            <v>0</v>
          </cell>
          <cell r="AF119">
            <v>64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53</v>
          </cell>
          <cell r="AL119">
            <v>0</v>
          </cell>
          <cell r="AM119">
            <v>1667</v>
          </cell>
          <cell r="AN119">
            <v>0</v>
          </cell>
          <cell r="AO119">
            <v>1667</v>
          </cell>
        </row>
        <row r="120">
          <cell r="B120" t="str">
            <v>CARDIAC REHAB</v>
          </cell>
          <cell r="C120" t="str">
            <v>U943</v>
          </cell>
          <cell r="D120">
            <v>0</v>
          </cell>
          <cell r="E120">
            <v>74</v>
          </cell>
          <cell r="F120">
            <v>37</v>
          </cell>
          <cell r="G120">
            <v>0</v>
          </cell>
          <cell r="H120">
            <v>37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-138</v>
          </cell>
          <cell r="Q120">
            <v>276</v>
          </cell>
          <cell r="R120">
            <v>340</v>
          </cell>
          <cell r="S120">
            <v>700</v>
          </cell>
          <cell r="T120">
            <v>902</v>
          </cell>
          <cell r="U120">
            <v>138</v>
          </cell>
          <cell r="V120">
            <v>663</v>
          </cell>
          <cell r="W120">
            <v>2127</v>
          </cell>
          <cell r="X120">
            <v>1245</v>
          </cell>
          <cell r="Y120">
            <v>1013</v>
          </cell>
          <cell r="Z120">
            <v>1262</v>
          </cell>
          <cell r="AA120">
            <v>202</v>
          </cell>
          <cell r="AB120">
            <v>913</v>
          </cell>
          <cell r="AC120">
            <v>415</v>
          </cell>
          <cell r="AD120">
            <v>222</v>
          </cell>
          <cell r="AE120">
            <v>162</v>
          </cell>
          <cell r="AF120">
            <v>1161</v>
          </cell>
          <cell r="AG120">
            <v>275</v>
          </cell>
          <cell r="AH120">
            <v>0</v>
          </cell>
          <cell r="AI120">
            <v>0</v>
          </cell>
          <cell r="AJ120">
            <v>0</v>
          </cell>
          <cell r="AK120">
            <v>53</v>
          </cell>
          <cell r="AL120">
            <v>397204</v>
          </cell>
          <cell r="AM120">
            <v>409230</v>
          </cell>
          <cell r="AN120">
            <v>0</v>
          </cell>
          <cell r="AO120">
            <v>409230</v>
          </cell>
        </row>
        <row r="121">
          <cell r="B121" t="str">
            <v>(GC) EEG</v>
          </cell>
          <cell r="C121" t="str">
            <v>U740</v>
          </cell>
          <cell r="D121">
            <v>0</v>
          </cell>
          <cell r="E121">
            <v>933</v>
          </cell>
          <cell r="F121">
            <v>0</v>
          </cell>
          <cell r="G121">
            <v>231</v>
          </cell>
          <cell r="H121">
            <v>585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227</v>
          </cell>
          <cell r="R121">
            <v>2344</v>
          </cell>
          <cell r="S121">
            <v>1353</v>
          </cell>
          <cell r="T121">
            <v>1273</v>
          </cell>
          <cell r="U121">
            <v>2905</v>
          </cell>
          <cell r="V121">
            <v>2389</v>
          </cell>
          <cell r="W121">
            <v>3866</v>
          </cell>
          <cell r="X121">
            <v>1833</v>
          </cell>
          <cell r="Y121">
            <v>2754</v>
          </cell>
          <cell r="Z121">
            <v>4077</v>
          </cell>
          <cell r="AA121">
            <v>2045</v>
          </cell>
          <cell r="AB121">
            <v>1641</v>
          </cell>
          <cell r="AC121">
            <v>791</v>
          </cell>
          <cell r="AD121">
            <v>0</v>
          </cell>
          <cell r="AE121">
            <v>1018</v>
          </cell>
          <cell r="AF121">
            <v>437</v>
          </cell>
          <cell r="AG121">
            <v>693</v>
          </cell>
          <cell r="AH121">
            <v>0</v>
          </cell>
          <cell r="AI121">
            <v>0</v>
          </cell>
          <cell r="AJ121">
            <v>462</v>
          </cell>
          <cell r="AK121">
            <v>54</v>
          </cell>
          <cell r="AL121">
            <v>0</v>
          </cell>
          <cell r="AM121">
            <v>31857</v>
          </cell>
          <cell r="AN121">
            <v>-17928</v>
          </cell>
          <cell r="AO121">
            <v>13929</v>
          </cell>
        </row>
        <row r="122">
          <cell r="B122" t="str">
            <v>__________/OTHER SVCS</v>
          </cell>
          <cell r="C122" t="str">
            <v>U92X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807</v>
          </cell>
          <cell r="R122">
            <v>275</v>
          </cell>
          <cell r="S122">
            <v>0</v>
          </cell>
          <cell r="T122">
            <v>1290</v>
          </cell>
          <cell r="U122">
            <v>1095</v>
          </cell>
          <cell r="V122">
            <v>5243</v>
          </cell>
          <cell r="W122">
            <v>1129</v>
          </cell>
          <cell r="X122">
            <v>538</v>
          </cell>
          <cell r="Y122">
            <v>1575</v>
          </cell>
          <cell r="Z122">
            <v>2047</v>
          </cell>
          <cell r="AA122">
            <v>805</v>
          </cell>
          <cell r="AB122">
            <v>0</v>
          </cell>
          <cell r="AC122">
            <v>911</v>
          </cell>
          <cell r="AD122">
            <v>140</v>
          </cell>
          <cell r="AE122">
            <v>483</v>
          </cell>
          <cell r="AF122">
            <v>646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54</v>
          </cell>
          <cell r="AL122">
            <v>-3087</v>
          </cell>
          <cell r="AM122">
            <v>13897</v>
          </cell>
          <cell r="AN122">
            <v>0</v>
          </cell>
          <cell r="AO122">
            <v>13897</v>
          </cell>
        </row>
        <row r="123">
          <cell r="B123" t="str">
            <v>(GC) PHARMACY</v>
          </cell>
          <cell r="C123" t="str">
            <v>U250</v>
          </cell>
          <cell r="D123">
            <v>0</v>
          </cell>
          <cell r="E123">
            <v>97791.52</v>
          </cell>
          <cell r="F123">
            <v>19351</v>
          </cell>
          <cell r="G123">
            <v>11994.3</v>
          </cell>
          <cell r="H123">
            <v>1253</v>
          </cell>
          <cell r="I123">
            <v>-9031.7999999999993</v>
          </cell>
          <cell r="J123">
            <v>0</v>
          </cell>
          <cell r="K123">
            <v>0</v>
          </cell>
          <cell r="L123">
            <v>0</v>
          </cell>
          <cell r="M123">
            <v>5657.2</v>
          </cell>
          <cell r="N123">
            <v>-8012.15</v>
          </cell>
          <cell r="O123">
            <v>0</v>
          </cell>
          <cell r="P123">
            <v>-3646.2</v>
          </cell>
          <cell r="Q123">
            <v>88848.03</v>
          </cell>
          <cell r="R123">
            <v>131143.51999999999</v>
          </cell>
          <cell r="S123">
            <v>393822.06</v>
          </cell>
          <cell r="T123">
            <v>263007.94</v>
          </cell>
          <cell r="U123">
            <v>327332.81</v>
          </cell>
          <cell r="V123">
            <v>396352.6</v>
          </cell>
          <cell r="W123">
            <v>348361.4</v>
          </cell>
          <cell r="X123">
            <v>356812.94</v>
          </cell>
          <cell r="Y123">
            <v>382218.89</v>
          </cell>
          <cell r="Z123">
            <v>449590.52</v>
          </cell>
          <cell r="AA123">
            <v>211567.15</v>
          </cell>
          <cell r="AB123">
            <v>422101.09</v>
          </cell>
          <cell r="AC123">
            <v>382182.06</v>
          </cell>
          <cell r="AD123">
            <v>96133.35</v>
          </cell>
          <cell r="AE123">
            <v>111112.33</v>
          </cell>
          <cell r="AF123">
            <v>47873.84</v>
          </cell>
          <cell r="AG123">
            <v>72177.17</v>
          </cell>
          <cell r="AH123">
            <v>0</v>
          </cell>
          <cell r="AI123">
            <v>0</v>
          </cell>
          <cell r="AJ123">
            <v>18289.060000000001</v>
          </cell>
          <cell r="AK123">
            <v>56</v>
          </cell>
          <cell r="AL123">
            <v>0</v>
          </cell>
          <cell r="AM123">
            <v>4614283.629999999</v>
          </cell>
          <cell r="AN123">
            <v>0</v>
          </cell>
          <cell r="AO123">
            <v>4614283.629999999</v>
          </cell>
        </row>
        <row r="124">
          <cell r="B124" t="str">
            <v>BLOOD/OTHER</v>
          </cell>
          <cell r="C124" t="str">
            <v>U255</v>
          </cell>
          <cell r="D124">
            <v>0</v>
          </cell>
          <cell r="E124">
            <v>0</v>
          </cell>
          <cell r="F124">
            <v>258</v>
          </cell>
          <cell r="G124">
            <v>0</v>
          </cell>
          <cell r="H124">
            <v>657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2857</v>
          </cell>
          <cell r="S124">
            <v>2838</v>
          </cell>
          <cell r="T124">
            <v>1806</v>
          </cell>
          <cell r="U124">
            <v>680</v>
          </cell>
          <cell r="V124">
            <v>984</v>
          </cell>
          <cell r="W124">
            <v>2788</v>
          </cell>
          <cell r="X124">
            <v>3680</v>
          </cell>
          <cell r="Y124">
            <v>3960</v>
          </cell>
          <cell r="Z124">
            <v>4264</v>
          </cell>
          <cell r="AA124">
            <v>1711</v>
          </cell>
          <cell r="AB124">
            <v>1968</v>
          </cell>
          <cell r="AC124">
            <v>820</v>
          </cell>
          <cell r="AD124">
            <v>1548</v>
          </cell>
          <cell r="AE124">
            <v>328</v>
          </cell>
          <cell r="AF124">
            <v>1148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56</v>
          </cell>
          <cell r="AL124">
            <v>0</v>
          </cell>
          <cell r="AM124">
            <v>32295</v>
          </cell>
          <cell r="AN124">
            <v>0</v>
          </cell>
          <cell r="AO124">
            <v>32295</v>
          </cell>
        </row>
        <row r="125">
          <cell r="B125" t="str">
            <v>IV SOLUTIONS</v>
          </cell>
          <cell r="C125" t="str">
            <v>U258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56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B126" t="str">
            <v>(GC) IV THERAPY</v>
          </cell>
          <cell r="C126" t="str">
            <v>U260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139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411</v>
          </cell>
          <cell r="X126">
            <v>0</v>
          </cell>
          <cell r="Y126">
            <v>0</v>
          </cell>
          <cell r="Z126">
            <v>71</v>
          </cell>
          <cell r="AA126">
            <v>71</v>
          </cell>
          <cell r="AB126">
            <v>0</v>
          </cell>
          <cell r="AC126">
            <v>0</v>
          </cell>
          <cell r="AD126">
            <v>71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56</v>
          </cell>
          <cell r="AL126">
            <v>0</v>
          </cell>
          <cell r="AM126">
            <v>763</v>
          </cell>
          <cell r="AN126">
            <v>0</v>
          </cell>
          <cell r="AO126">
            <v>763</v>
          </cell>
        </row>
        <row r="127">
          <cell r="B127" t="str">
            <v>EPO&lt;10000 UNITS</v>
          </cell>
          <cell r="C127" t="str">
            <v>U634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360</v>
          </cell>
          <cell r="T127">
            <v>480</v>
          </cell>
          <cell r="U127">
            <v>0</v>
          </cell>
          <cell r="V127">
            <v>360</v>
          </cell>
          <cell r="W127">
            <v>0</v>
          </cell>
          <cell r="X127">
            <v>150</v>
          </cell>
          <cell r="Y127">
            <v>150</v>
          </cell>
          <cell r="Z127">
            <v>1200</v>
          </cell>
          <cell r="AA127">
            <v>720</v>
          </cell>
          <cell r="AB127">
            <v>0</v>
          </cell>
          <cell r="AC127">
            <v>0</v>
          </cell>
          <cell r="AD127">
            <v>0</v>
          </cell>
          <cell r="AE127">
            <v>240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56</v>
          </cell>
          <cell r="AL127">
            <v>0</v>
          </cell>
          <cell r="AM127">
            <v>3660</v>
          </cell>
          <cell r="AN127">
            <v>0</v>
          </cell>
          <cell r="AO127">
            <v>3660</v>
          </cell>
        </row>
        <row r="128">
          <cell r="B128" t="str">
            <v>EPO&gt;10000 UNITS</v>
          </cell>
          <cell r="C128" t="str">
            <v>U635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95</v>
          </cell>
          <cell r="AA128">
            <v>1800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56</v>
          </cell>
          <cell r="AL128">
            <v>0</v>
          </cell>
          <cell r="AM128">
            <v>1895</v>
          </cell>
          <cell r="AN128">
            <v>0</v>
          </cell>
          <cell r="AO128">
            <v>1895</v>
          </cell>
        </row>
        <row r="129">
          <cell r="B129" t="str">
            <v>DRUG/DETAIL CODE</v>
          </cell>
          <cell r="C129" t="str">
            <v>U636</v>
          </cell>
          <cell r="D129">
            <v>0</v>
          </cell>
          <cell r="E129">
            <v>519.79999999999995</v>
          </cell>
          <cell r="F129">
            <v>2.4</v>
          </cell>
          <cell r="G129">
            <v>75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51.7</v>
          </cell>
          <cell r="O129">
            <v>0</v>
          </cell>
          <cell r="P129">
            <v>-14.7</v>
          </cell>
          <cell r="Q129">
            <v>2935.5</v>
          </cell>
          <cell r="R129">
            <v>4776</v>
          </cell>
          <cell r="S129">
            <v>13625.3</v>
          </cell>
          <cell r="T129">
            <v>16809.5</v>
          </cell>
          <cell r="U129">
            <v>18379.900000000001</v>
          </cell>
          <cell r="V129">
            <v>26724.799999999999</v>
          </cell>
          <cell r="W129">
            <v>33132.6</v>
          </cell>
          <cell r="X129">
            <v>30223.599999999999</v>
          </cell>
          <cell r="Y129">
            <v>41038.800000000003</v>
          </cell>
          <cell r="Z129">
            <v>61257.919999999998</v>
          </cell>
          <cell r="AA129">
            <v>29891.3</v>
          </cell>
          <cell r="AB129">
            <v>32293.47</v>
          </cell>
          <cell r="AC129">
            <v>42017.8</v>
          </cell>
          <cell r="AD129">
            <v>11392.3</v>
          </cell>
          <cell r="AE129">
            <v>1602.1</v>
          </cell>
          <cell r="AF129">
            <v>378.2</v>
          </cell>
          <cell r="AG129">
            <v>4866.3</v>
          </cell>
          <cell r="AH129">
            <v>0</v>
          </cell>
          <cell r="AI129">
            <v>0</v>
          </cell>
          <cell r="AJ129">
            <v>5244.6</v>
          </cell>
          <cell r="AK129">
            <v>56</v>
          </cell>
          <cell r="AL129">
            <v>-79831</v>
          </cell>
          <cell r="AM129">
            <v>297393.18999999994</v>
          </cell>
          <cell r="AN129">
            <v>0</v>
          </cell>
          <cell r="AO129">
            <v>297393.18999999994</v>
          </cell>
        </row>
        <row r="130">
          <cell r="B130" t="str">
            <v>(GC) RENAL DIALYSIS</v>
          </cell>
          <cell r="C130" t="str">
            <v>U800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3750</v>
          </cell>
          <cell r="S130">
            <v>1875</v>
          </cell>
          <cell r="T130">
            <v>5000</v>
          </cell>
          <cell r="U130">
            <v>2500</v>
          </cell>
          <cell r="V130">
            <v>3125</v>
          </cell>
          <cell r="W130">
            <v>0</v>
          </cell>
          <cell r="X130">
            <v>1250</v>
          </cell>
          <cell r="Y130">
            <v>625</v>
          </cell>
          <cell r="Z130">
            <v>6875</v>
          </cell>
          <cell r="AA130">
            <v>3750</v>
          </cell>
          <cell r="AB130">
            <v>0</v>
          </cell>
          <cell r="AC130">
            <v>0</v>
          </cell>
          <cell r="AD130">
            <v>0</v>
          </cell>
          <cell r="AE130">
            <v>625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57</v>
          </cell>
          <cell r="AL130">
            <v>0</v>
          </cell>
          <cell r="AM130">
            <v>29375</v>
          </cell>
          <cell r="AN130">
            <v>0</v>
          </cell>
          <cell r="AO130">
            <v>29375</v>
          </cell>
        </row>
        <row r="131">
          <cell r="B131" t="str">
            <v>__________/DIALYSIS</v>
          </cell>
          <cell r="C131" t="str">
            <v>U8XX</v>
          </cell>
          <cell r="D131">
            <v>0</v>
          </cell>
          <cell r="E131">
            <v>1250</v>
          </cell>
          <cell r="F131">
            <v>1875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2016</v>
          </cell>
          <cell r="AA131">
            <v>316.8</v>
          </cell>
          <cell r="AB131">
            <v>1206.4000000000001</v>
          </cell>
          <cell r="AC131">
            <v>92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57</v>
          </cell>
          <cell r="AL131">
            <v>5442</v>
          </cell>
          <cell r="AM131">
            <v>12198.2</v>
          </cell>
          <cell r="AN131">
            <v>0</v>
          </cell>
          <cell r="AO131">
            <v>12198.2</v>
          </cell>
        </row>
        <row r="132">
          <cell r="B132" t="str">
            <v>PROSTHETIC DEVICE</v>
          </cell>
          <cell r="C132" t="str">
            <v>U274</v>
          </cell>
          <cell r="D132">
            <v>0</v>
          </cell>
          <cell r="E132">
            <v>420</v>
          </cell>
          <cell r="F132">
            <v>580</v>
          </cell>
          <cell r="G132">
            <v>0</v>
          </cell>
          <cell r="H132">
            <v>0</v>
          </cell>
          <cell r="I132">
            <v>-92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1566</v>
          </cell>
          <cell r="R132">
            <v>343</v>
          </cell>
          <cell r="S132">
            <v>1515</v>
          </cell>
          <cell r="T132">
            <v>0</v>
          </cell>
          <cell r="U132">
            <v>1929</v>
          </cell>
          <cell r="V132">
            <v>1896</v>
          </cell>
          <cell r="W132">
            <v>4042</v>
          </cell>
          <cell r="X132">
            <v>3866</v>
          </cell>
          <cell r="Y132">
            <v>2557</v>
          </cell>
          <cell r="Z132">
            <v>3268</v>
          </cell>
          <cell r="AA132">
            <v>1811</v>
          </cell>
          <cell r="AB132">
            <v>820</v>
          </cell>
          <cell r="AC132">
            <v>807</v>
          </cell>
          <cell r="AD132">
            <v>223.75</v>
          </cell>
          <cell r="AE132">
            <v>2403</v>
          </cell>
          <cell r="AF132">
            <v>210</v>
          </cell>
          <cell r="AG132">
            <v>2702</v>
          </cell>
          <cell r="AH132">
            <v>0</v>
          </cell>
          <cell r="AI132">
            <v>0</v>
          </cell>
          <cell r="AJ132">
            <v>0</v>
          </cell>
          <cell r="AK132">
            <v>59.01</v>
          </cell>
          <cell r="AL132">
            <v>-1572</v>
          </cell>
          <cell r="AM132">
            <v>29294.75</v>
          </cell>
          <cell r="AN132">
            <v>0</v>
          </cell>
          <cell r="AO132">
            <v>29294.75</v>
          </cell>
        </row>
        <row r="133">
          <cell r="B133" t="str">
            <v>PEDIATRIC MEDICINE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59.02</v>
          </cell>
          <cell r="AL133">
            <v>301668</v>
          </cell>
          <cell r="AM133">
            <v>301668</v>
          </cell>
          <cell r="AN133">
            <v>-251529</v>
          </cell>
          <cell r="AO133">
            <v>50139</v>
          </cell>
        </row>
        <row r="134">
          <cell r="B134" t="str">
            <v>(GC) ONCOLOGY</v>
          </cell>
          <cell r="C134" t="str">
            <v>U280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224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177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60</v>
          </cell>
          <cell r="AL134">
            <v>0</v>
          </cell>
          <cell r="AM134">
            <v>401</v>
          </cell>
          <cell r="AN134">
            <v>0</v>
          </cell>
          <cell r="AO134">
            <v>401</v>
          </cell>
        </row>
        <row r="135">
          <cell r="B135" t="str">
            <v>(GC) CLINIC</v>
          </cell>
          <cell r="C135" t="str">
            <v>U510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48</v>
          </cell>
          <cell r="T135">
            <v>40</v>
          </cell>
          <cell r="U135">
            <v>0</v>
          </cell>
          <cell r="V135">
            <v>225</v>
          </cell>
          <cell r="W135">
            <v>1635</v>
          </cell>
          <cell r="X135">
            <v>40</v>
          </cell>
          <cell r="Y135">
            <v>75</v>
          </cell>
          <cell r="Z135">
            <v>75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60</v>
          </cell>
          <cell r="AL135">
            <v>0</v>
          </cell>
          <cell r="AM135">
            <v>2138</v>
          </cell>
          <cell r="AN135">
            <v>0</v>
          </cell>
          <cell r="AO135">
            <v>2138</v>
          </cell>
        </row>
        <row r="136">
          <cell r="B136" t="str">
            <v>(GC) GASTR-INTS SVS</v>
          </cell>
          <cell r="C136" t="str">
            <v>U750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2388</v>
          </cell>
          <cell r="R136">
            <v>0</v>
          </cell>
          <cell r="S136">
            <v>1592</v>
          </cell>
          <cell r="T136">
            <v>1592</v>
          </cell>
          <cell r="U136">
            <v>3327</v>
          </cell>
          <cell r="V136">
            <v>1592</v>
          </cell>
          <cell r="W136">
            <v>796</v>
          </cell>
          <cell r="X136">
            <v>796</v>
          </cell>
          <cell r="Y136">
            <v>0</v>
          </cell>
          <cell r="Z136">
            <v>2608</v>
          </cell>
          <cell r="AA136">
            <v>796</v>
          </cell>
          <cell r="AB136">
            <v>1603.7</v>
          </cell>
          <cell r="AC136">
            <v>796</v>
          </cell>
          <cell r="AD136">
            <v>0</v>
          </cell>
          <cell r="AE136">
            <v>-796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60</v>
          </cell>
          <cell r="AL136">
            <v>0</v>
          </cell>
          <cell r="AM136">
            <v>17090.7</v>
          </cell>
          <cell r="AN136">
            <v>0</v>
          </cell>
          <cell r="AO136">
            <v>17090.7</v>
          </cell>
        </row>
        <row r="137">
          <cell r="B137" t="str">
            <v>(GC) PSTAY SERVICES</v>
          </cell>
          <cell r="C137" t="str">
            <v>U910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-60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452</v>
          </cell>
          <cell r="T137">
            <v>540</v>
          </cell>
          <cell r="U137">
            <v>1377</v>
          </cell>
          <cell r="V137">
            <v>1151</v>
          </cell>
          <cell r="W137">
            <v>715</v>
          </cell>
          <cell r="X137">
            <v>260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850</v>
          </cell>
          <cell r="AF137">
            <v>0</v>
          </cell>
          <cell r="AG137">
            <v>360</v>
          </cell>
          <cell r="AH137">
            <v>0</v>
          </cell>
          <cell r="AI137">
            <v>0</v>
          </cell>
          <cell r="AJ137">
            <v>0</v>
          </cell>
          <cell r="AK137">
            <v>60</v>
          </cell>
          <cell r="AL137">
            <v>0</v>
          </cell>
          <cell r="AM137">
            <v>5645</v>
          </cell>
          <cell r="AN137">
            <v>-13446</v>
          </cell>
          <cell r="AO137">
            <v>-7801</v>
          </cell>
        </row>
        <row r="138">
          <cell r="B138" t="str">
            <v>(GC) OTHER DX SVS</v>
          </cell>
          <cell r="C138" t="str">
            <v>U920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88</v>
          </cell>
          <cell r="X138">
            <v>85</v>
          </cell>
          <cell r="Y138">
            <v>0</v>
          </cell>
          <cell r="Z138">
            <v>0</v>
          </cell>
          <cell r="AA138">
            <v>0</v>
          </cell>
          <cell r="AB138">
            <v>85</v>
          </cell>
          <cell r="AC138">
            <v>85</v>
          </cell>
          <cell r="AD138">
            <v>95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60</v>
          </cell>
          <cell r="AL138">
            <v>0</v>
          </cell>
          <cell r="AM138">
            <v>438</v>
          </cell>
          <cell r="AN138">
            <v>0</v>
          </cell>
          <cell r="AO138">
            <v>438</v>
          </cell>
        </row>
        <row r="139">
          <cell r="B139" t="str">
            <v>PERI VASCUL LAB</v>
          </cell>
          <cell r="C139" t="str">
            <v>U921</v>
          </cell>
          <cell r="D139">
            <v>0</v>
          </cell>
          <cell r="E139">
            <v>1289</v>
          </cell>
          <cell r="F139">
            <v>646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-371</v>
          </cell>
          <cell r="O139">
            <v>0</v>
          </cell>
          <cell r="P139">
            <v>0</v>
          </cell>
          <cell r="Q139">
            <v>1284</v>
          </cell>
          <cell r="R139">
            <v>1066</v>
          </cell>
          <cell r="S139">
            <v>4836</v>
          </cell>
          <cell r="T139">
            <v>3580</v>
          </cell>
          <cell r="U139">
            <v>7283</v>
          </cell>
          <cell r="V139">
            <v>4985</v>
          </cell>
          <cell r="W139">
            <v>3077</v>
          </cell>
          <cell r="X139">
            <v>3555</v>
          </cell>
          <cell r="Y139">
            <v>4036</v>
          </cell>
          <cell r="Z139">
            <v>5021</v>
          </cell>
          <cell r="AA139">
            <v>1388</v>
          </cell>
          <cell r="AB139">
            <v>5269</v>
          </cell>
          <cell r="AC139">
            <v>3024</v>
          </cell>
          <cell r="AD139">
            <v>751</v>
          </cell>
          <cell r="AE139">
            <v>578</v>
          </cell>
          <cell r="AF139">
            <v>275</v>
          </cell>
          <cell r="AG139">
            <v>1484</v>
          </cell>
          <cell r="AH139">
            <v>0</v>
          </cell>
          <cell r="AI139">
            <v>0</v>
          </cell>
          <cell r="AJ139">
            <v>0</v>
          </cell>
          <cell r="AK139">
            <v>60</v>
          </cell>
          <cell r="AL139">
            <v>0</v>
          </cell>
          <cell r="AM139">
            <v>53056</v>
          </cell>
          <cell r="AN139">
            <v>0</v>
          </cell>
          <cell r="AO139">
            <v>53056</v>
          </cell>
        </row>
        <row r="140">
          <cell r="B140" t="str">
            <v>PRO FEE/CLINIC</v>
          </cell>
          <cell r="C140" t="str">
            <v>U983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-60</v>
          </cell>
          <cell r="Q140">
            <v>0</v>
          </cell>
          <cell r="R140">
            <v>0</v>
          </cell>
          <cell r="S140">
            <v>0</v>
          </cell>
          <cell r="T140">
            <v>34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57</v>
          </cell>
          <cell r="AA140">
            <v>57</v>
          </cell>
          <cell r="AB140">
            <v>0</v>
          </cell>
          <cell r="AC140">
            <v>34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60</v>
          </cell>
          <cell r="AL140">
            <v>0</v>
          </cell>
          <cell r="AM140">
            <v>122</v>
          </cell>
          <cell r="AN140">
            <v>0</v>
          </cell>
          <cell r="AO140">
            <v>122</v>
          </cell>
        </row>
        <row r="141">
          <cell r="B141" t="str">
            <v>PRO FEE/HOSP VISIT</v>
          </cell>
          <cell r="C141" t="str">
            <v>U987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60</v>
          </cell>
          <cell r="AL141">
            <v>155957</v>
          </cell>
          <cell r="AM141">
            <v>155957</v>
          </cell>
          <cell r="AN141">
            <v>0</v>
          </cell>
          <cell r="AO141">
            <v>155957</v>
          </cell>
        </row>
        <row r="142">
          <cell r="B142" t="str">
            <v>(GC) EMERGENCY ROOM</v>
          </cell>
          <cell r="C142" t="str">
            <v>U450</v>
          </cell>
          <cell r="D142">
            <v>0</v>
          </cell>
          <cell r="E142">
            <v>2451</v>
          </cell>
          <cell r="F142">
            <v>1165</v>
          </cell>
          <cell r="G142">
            <v>0</v>
          </cell>
          <cell r="H142">
            <v>260</v>
          </cell>
          <cell r="I142">
            <v>-512</v>
          </cell>
          <cell r="J142">
            <v>0</v>
          </cell>
          <cell r="K142">
            <v>0</v>
          </cell>
          <cell r="L142">
            <v>0</v>
          </cell>
          <cell r="M142">
            <v>585</v>
          </cell>
          <cell r="N142">
            <v>-1006</v>
          </cell>
          <cell r="O142">
            <v>0</v>
          </cell>
          <cell r="P142">
            <v>-356</v>
          </cell>
          <cell r="Q142">
            <v>9016</v>
          </cell>
          <cell r="R142">
            <v>12279</v>
          </cell>
          <cell r="S142">
            <v>23608</v>
          </cell>
          <cell r="T142">
            <v>21461</v>
          </cell>
          <cell r="U142">
            <v>18210</v>
          </cell>
          <cell r="V142">
            <v>22244</v>
          </cell>
          <cell r="W142">
            <v>28033</v>
          </cell>
          <cell r="X142">
            <v>19166</v>
          </cell>
          <cell r="Y142">
            <v>20662</v>
          </cell>
          <cell r="Z142">
            <v>22224</v>
          </cell>
          <cell r="AA142">
            <v>12353</v>
          </cell>
          <cell r="AB142">
            <v>19767</v>
          </cell>
          <cell r="AC142">
            <v>15957</v>
          </cell>
          <cell r="AD142">
            <v>3547</v>
          </cell>
          <cell r="AE142">
            <v>8468</v>
          </cell>
          <cell r="AF142">
            <v>8224</v>
          </cell>
          <cell r="AG142">
            <v>4080</v>
          </cell>
          <cell r="AH142">
            <v>0</v>
          </cell>
          <cell r="AI142">
            <v>0</v>
          </cell>
          <cell r="AJ142">
            <v>5779</v>
          </cell>
          <cell r="AK142">
            <v>61</v>
          </cell>
          <cell r="AL142">
            <v>0</v>
          </cell>
          <cell r="AM142">
            <v>277665</v>
          </cell>
          <cell r="AN142">
            <v>-203547</v>
          </cell>
          <cell r="AO142">
            <v>74118</v>
          </cell>
        </row>
        <row r="143">
          <cell r="B143" t="str">
            <v>(GC) CAST ROOM</v>
          </cell>
          <cell r="C143" t="str">
            <v>U700</v>
          </cell>
          <cell r="D143">
            <v>0</v>
          </cell>
          <cell r="E143">
            <v>0</v>
          </cell>
          <cell r="F143">
            <v>77</v>
          </cell>
          <cell r="G143">
            <v>45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238</v>
          </cell>
          <cell r="S143">
            <v>122</v>
          </cell>
          <cell r="T143">
            <v>77</v>
          </cell>
          <cell r="U143">
            <v>411</v>
          </cell>
          <cell r="V143">
            <v>154</v>
          </cell>
          <cell r="W143">
            <v>45</v>
          </cell>
          <cell r="X143">
            <v>45</v>
          </cell>
          <cell r="Y143">
            <v>45</v>
          </cell>
          <cell r="Z143">
            <v>116</v>
          </cell>
          <cell r="AA143">
            <v>71</v>
          </cell>
          <cell r="AB143">
            <v>160</v>
          </cell>
          <cell r="AC143">
            <v>0</v>
          </cell>
          <cell r="AD143">
            <v>71</v>
          </cell>
          <cell r="AE143">
            <v>45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61</v>
          </cell>
          <cell r="AL143">
            <v>0</v>
          </cell>
          <cell r="AM143">
            <v>1722</v>
          </cell>
          <cell r="AN143">
            <v>0</v>
          </cell>
          <cell r="AO143">
            <v>1722</v>
          </cell>
        </row>
        <row r="144">
          <cell r="B144" t="str">
            <v>PRO FEE/ER</v>
          </cell>
          <cell r="C144" t="str">
            <v>U981</v>
          </cell>
          <cell r="D144">
            <v>0</v>
          </cell>
          <cell r="E144">
            <v>321</v>
          </cell>
          <cell r="F144">
            <v>392</v>
          </cell>
          <cell r="G144">
            <v>0</v>
          </cell>
          <cell r="H144">
            <v>39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179</v>
          </cell>
          <cell r="N144">
            <v>-142</v>
          </cell>
          <cell r="O144">
            <v>0</v>
          </cell>
          <cell r="P144">
            <v>-71</v>
          </cell>
          <cell r="Q144">
            <v>1656</v>
          </cell>
          <cell r="R144">
            <v>2046</v>
          </cell>
          <cell r="S144">
            <v>4373</v>
          </cell>
          <cell r="T144">
            <v>4819</v>
          </cell>
          <cell r="U144">
            <v>3861</v>
          </cell>
          <cell r="V144">
            <v>3826</v>
          </cell>
          <cell r="W144">
            <v>6009</v>
          </cell>
          <cell r="X144">
            <v>5286</v>
          </cell>
          <cell r="Y144">
            <v>4479</v>
          </cell>
          <cell r="Z144">
            <v>5225</v>
          </cell>
          <cell r="AA144">
            <v>3677</v>
          </cell>
          <cell r="AB144">
            <v>4658</v>
          </cell>
          <cell r="AC144">
            <v>3796</v>
          </cell>
          <cell r="AD144">
            <v>1012</v>
          </cell>
          <cell r="AE144">
            <v>2348</v>
          </cell>
          <cell r="AF144">
            <v>2136</v>
          </cell>
          <cell r="AG144">
            <v>704</v>
          </cell>
          <cell r="AH144">
            <v>0</v>
          </cell>
          <cell r="AI144">
            <v>0</v>
          </cell>
          <cell r="AJ144">
            <v>1112</v>
          </cell>
          <cell r="AK144">
            <v>61</v>
          </cell>
          <cell r="AL144">
            <v>6856</v>
          </cell>
          <cell r="AM144">
            <v>68597</v>
          </cell>
          <cell r="AN144">
            <v>0</v>
          </cell>
          <cell r="AO144">
            <v>68597</v>
          </cell>
        </row>
        <row r="145">
          <cell r="B145" t="str">
            <v>FAMILY PRACTICE</v>
          </cell>
          <cell r="C145"/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63.01</v>
          </cell>
          <cell r="AL145">
            <v>576055</v>
          </cell>
          <cell r="AM145">
            <v>576055</v>
          </cell>
          <cell r="AN145">
            <v>-236641</v>
          </cell>
          <cell r="AO145">
            <v>339414</v>
          </cell>
        </row>
        <row r="146">
          <cell r="B146" t="str">
            <v>OTHER:</v>
          </cell>
          <cell r="AM146">
            <v>0</v>
          </cell>
        </row>
        <row r="148">
          <cell r="B148" t="str">
            <v xml:space="preserve">    ***SUBTOTAL***</v>
          </cell>
          <cell r="D148">
            <v>0</v>
          </cell>
          <cell r="E148">
            <v>303280.14999999997</v>
          </cell>
          <cell r="F148">
            <v>99053.06</v>
          </cell>
          <cell r="G148">
            <v>100001.34000000001</v>
          </cell>
          <cell r="H148">
            <v>33611.880000000005</v>
          </cell>
          <cell r="I148">
            <v>-3433.3399999999992</v>
          </cell>
          <cell r="J148">
            <v>3655</v>
          </cell>
          <cell r="K148">
            <v>0</v>
          </cell>
          <cell r="L148">
            <v>0</v>
          </cell>
          <cell r="M148">
            <v>19614.72</v>
          </cell>
          <cell r="N148">
            <v>-24584.99</v>
          </cell>
          <cell r="O148">
            <v>2142.0500000000002</v>
          </cell>
          <cell r="P148">
            <v>-25142.9</v>
          </cell>
          <cell r="Q148">
            <v>442817.02</v>
          </cell>
          <cell r="R148">
            <v>717235.26000000013</v>
          </cell>
          <cell r="S148">
            <v>1523709.9300000002</v>
          </cell>
          <cell r="T148">
            <v>1311879.29</v>
          </cell>
          <cell r="U148">
            <v>1331104.26</v>
          </cell>
          <cell r="V148">
            <v>1712379.84</v>
          </cell>
          <cell r="W148">
            <v>1950810.8000000003</v>
          </cell>
          <cell r="X148">
            <v>1675376.7400000002</v>
          </cell>
          <cell r="Y148">
            <v>1733038.2500000002</v>
          </cell>
          <cell r="Z148">
            <v>2176063.7200000002</v>
          </cell>
          <cell r="AA148">
            <v>969685.78000000014</v>
          </cell>
          <cell r="AB148">
            <v>1663550.8699999999</v>
          </cell>
          <cell r="AC148">
            <v>1392971.49</v>
          </cell>
          <cell r="AD148">
            <v>437197.79</v>
          </cell>
          <cell r="AE148">
            <v>478849.57</v>
          </cell>
          <cell r="AF148">
            <v>328093.84000000003</v>
          </cell>
          <cell r="AG148">
            <v>293675.73</v>
          </cell>
          <cell r="AH148">
            <v>0</v>
          </cell>
          <cell r="AI148">
            <v>0</v>
          </cell>
          <cell r="AJ148">
            <v>104870.69</v>
          </cell>
          <cell r="AK148">
            <v>0</v>
          </cell>
          <cell r="AL148">
            <v>-87342</v>
          </cell>
          <cell r="AM148">
            <v>20368667.580000002</v>
          </cell>
          <cell r="AN148">
            <v>-897014</v>
          </cell>
          <cell r="AO148">
            <v>19471653.580000002</v>
          </cell>
        </row>
        <row r="149">
          <cell r="B149" t="str">
            <v xml:space="preserve">     *****TOTAL*****</v>
          </cell>
          <cell r="D149">
            <v>0</v>
          </cell>
          <cell r="E149">
            <v>434263.14999999997</v>
          </cell>
          <cell r="F149">
            <v>122674.06</v>
          </cell>
          <cell r="G149">
            <v>107196.34000000001</v>
          </cell>
          <cell r="H149">
            <v>45231.880000000005</v>
          </cell>
          <cell r="I149">
            <v>-3513.3399999999992</v>
          </cell>
          <cell r="J149">
            <v>3655</v>
          </cell>
          <cell r="K149">
            <v>0</v>
          </cell>
          <cell r="L149">
            <v>0</v>
          </cell>
          <cell r="M149">
            <v>28615.72</v>
          </cell>
          <cell r="N149">
            <v>-23142.99</v>
          </cell>
          <cell r="O149">
            <v>2142.0500000000002</v>
          </cell>
          <cell r="P149">
            <v>-43162.9</v>
          </cell>
          <cell r="Q149">
            <v>654120.02</v>
          </cell>
          <cell r="R149">
            <v>1100026.2600000002</v>
          </cell>
          <cell r="S149">
            <v>2346612.9300000002</v>
          </cell>
          <cell r="T149">
            <v>1907796.29</v>
          </cell>
          <cell r="U149">
            <v>2111225.2599999998</v>
          </cell>
          <cell r="V149">
            <v>2553165.84</v>
          </cell>
          <cell r="W149">
            <v>2941776.8000000003</v>
          </cell>
          <cell r="X149">
            <v>2720817.14</v>
          </cell>
          <cell r="Y149">
            <v>2680000.25</v>
          </cell>
          <cell r="Z149">
            <v>3385214.72</v>
          </cell>
          <cell r="AA149">
            <v>1682164.7800000003</v>
          </cell>
          <cell r="AB149">
            <v>2873114.87</v>
          </cell>
          <cell r="AC149">
            <v>2003966.49</v>
          </cell>
          <cell r="AD149">
            <v>649686.79</v>
          </cell>
          <cell r="AE149">
            <v>723754.57000000007</v>
          </cell>
          <cell r="AF149">
            <v>447232.24</v>
          </cell>
          <cell r="AG149">
            <v>427798.73</v>
          </cell>
          <cell r="AH149">
            <v>0</v>
          </cell>
          <cell r="AI149">
            <v>0</v>
          </cell>
          <cell r="AJ149">
            <v>153969.69</v>
          </cell>
          <cell r="AK149">
            <v>0</v>
          </cell>
          <cell r="AL149">
            <v>0</v>
          </cell>
          <cell r="AM149">
            <v>32199630.480000004</v>
          </cell>
          <cell r="AN149">
            <v>-897014</v>
          </cell>
          <cell r="AO149">
            <v>31302616.480000004</v>
          </cell>
        </row>
        <row r="150">
          <cell r="B150" t="str">
            <v xml:space="preserve"> *PATIENT LIABILITY*</v>
          </cell>
          <cell r="D150">
            <v>0</v>
          </cell>
          <cell r="E150">
            <v>11412.52</v>
          </cell>
          <cell r="F150">
            <v>-1233.1500000000001</v>
          </cell>
          <cell r="G150">
            <v>0</v>
          </cell>
          <cell r="H150">
            <v>18</v>
          </cell>
          <cell r="I150">
            <v>-1297.99</v>
          </cell>
          <cell r="J150">
            <v>3</v>
          </cell>
          <cell r="K150">
            <v>0</v>
          </cell>
          <cell r="L150">
            <v>0</v>
          </cell>
          <cell r="M150">
            <v>15</v>
          </cell>
          <cell r="N150">
            <v>15</v>
          </cell>
          <cell r="O150">
            <v>3</v>
          </cell>
          <cell r="P150">
            <v>-30</v>
          </cell>
          <cell r="Q150">
            <v>189</v>
          </cell>
          <cell r="R150">
            <v>387</v>
          </cell>
          <cell r="S150">
            <v>832.5</v>
          </cell>
          <cell r="T150">
            <v>582</v>
          </cell>
          <cell r="U150">
            <v>768</v>
          </cell>
          <cell r="V150">
            <v>6297.39</v>
          </cell>
          <cell r="W150">
            <v>1071.5</v>
          </cell>
          <cell r="X150">
            <v>3657.7</v>
          </cell>
          <cell r="Y150">
            <v>5037.57</v>
          </cell>
          <cell r="Z150">
            <v>11217.86</v>
          </cell>
          <cell r="AA150">
            <v>5987.15</v>
          </cell>
          <cell r="AB150">
            <v>5110.66</v>
          </cell>
          <cell r="AC150">
            <v>366</v>
          </cell>
          <cell r="AD150">
            <v>3995.39</v>
          </cell>
          <cell r="AE150">
            <v>193.5</v>
          </cell>
          <cell r="AF150">
            <v>388.64</v>
          </cell>
          <cell r="AG150">
            <v>1382.78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56370.020000000004</v>
          </cell>
          <cell r="AN150">
            <v>0</v>
          </cell>
          <cell r="AO150">
            <v>56370.020000000004</v>
          </cell>
        </row>
        <row r="151">
          <cell r="B151" t="str">
            <v>*** 3RD PARTY TOTAL***</v>
          </cell>
          <cell r="D151">
            <v>0</v>
          </cell>
          <cell r="E151">
            <v>20757.14</v>
          </cell>
          <cell r="F151">
            <v>10992.17</v>
          </cell>
          <cell r="G151">
            <v>94876.08</v>
          </cell>
          <cell r="H151">
            <v>21604.36</v>
          </cell>
          <cell r="I151">
            <v>-100118.51</v>
          </cell>
          <cell r="J151">
            <v>0</v>
          </cell>
          <cell r="K151">
            <v>0</v>
          </cell>
          <cell r="L151">
            <v>325.05</v>
          </cell>
          <cell r="M151">
            <v>3172.76</v>
          </cell>
          <cell r="N151">
            <v>2652.6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4198.87</v>
          </cell>
          <cell r="T151">
            <v>84297.7</v>
          </cell>
          <cell r="U151">
            <v>105848.91</v>
          </cell>
          <cell r="V151">
            <v>95720.18</v>
          </cell>
          <cell r="W151">
            <v>135479.45000000001</v>
          </cell>
          <cell r="X151">
            <v>163553.57999999999</v>
          </cell>
          <cell r="Y151">
            <v>103564.57</v>
          </cell>
          <cell r="Z151">
            <v>281496.93</v>
          </cell>
          <cell r="AA151">
            <v>99046.54</v>
          </cell>
          <cell r="AB151">
            <v>146282.95000000001</v>
          </cell>
          <cell r="AC151">
            <v>320963.07</v>
          </cell>
          <cell r="AD151">
            <v>29827.38</v>
          </cell>
          <cell r="AE151">
            <v>59003.15</v>
          </cell>
          <cell r="AF151">
            <v>173410.84</v>
          </cell>
          <cell r="AG151">
            <v>58753.71</v>
          </cell>
          <cell r="AH151">
            <v>0</v>
          </cell>
          <cell r="AI151">
            <v>0</v>
          </cell>
          <cell r="AJ151">
            <v>28720.240000000002</v>
          </cell>
          <cell r="AK151">
            <v>0</v>
          </cell>
          <cell r="AL151">
            <v>0</v>
          </cell>
          <cell r="AM151">
            <v>1944429.7199999997</v>
          </cell>
          <cell r="AN151">
            <v>0</v>
          </cell>
          <cell r="AO151">
            <v>1944429.7199999997</v>
          </cell>
        </row>
        <row r="152">
          <cell r="B152" t="str">
            <v>-</v>
          </cell>
          <cell r="C152" t="str">
            <v>-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-</v>
          </cell>
          <cell r="H152" t="str">
            <v>-</v>
          </cell>
          <cell r="I152" t="str">
            <v>-</v>
          </cell>
          <cell r="J152" t="str">
            <v>-</v>
          </cell>
          <cell r="K152" t="str">
            <v>-</v>
          </cell>
          <cell r="L152" t="str">
            <v>-</v>
          </cell>
          <cell r="M152" t="str">
            <v>-</v>
          </cell>
          <cell r="N152" t="str">
            <v>-</v>
          </cell>
          <cell r="O152" t="str">
            <v>-</v>
          </cell>
          <cell r="P152" t="str">
            <v>-</v>
          </cell>
          <cell r="Q152" t="str">
            <v>-</v>
          </cell>
          <cell r="R152" t="str">
            <v>-</v>
          </cell>
          <cell r="S152" t="str">
            <v>-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Y152" t="str">
            <v>-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>-</v>
          </cell>
          <cell r="AF152" t="str">
            <v>-</v>
          </cell>
          <cell r="AG152" t="str">
            <v>-</v>
          </cell>
          <cell r="AH152" t="str">
            <v>-</v>
          </cell>
          <cell r="AI152" t="str">
            <v>-</v>
          </cell>
          <cell r="AJ152" t="str">
            <v>-</v>
          </cell>
          <cell r="AK152" t="str">
            <v>-</v>
          </cell>
          <cell r="AL152" t="str">
            <v>-</v>
          </cell>
          <cell r="AM152" t="str">
            <v>-</v>
          </cell>
          <cell r="AN152" t="str">
            <v>-</v>
          </cell>
          <cell r="AO152" t="str">
            <v>-</v>
          </cell>
        </row>
        <row r="153">
          <cell r="C153" t="str">
            <v>OUTPATIENT</v>
          </cell>
          <cell r="D153" t="str">
            <v>ANNUAL</v>
          </cell>
          <cell r="E153" t="str">
            <v>MONTHLY</v>
          </cell>
          <cell r="F153" t="str">
            <v>MONTHLY</v>
          </cell>
          <cell r="G153" t="str">
            <v>MONTHLY</v>
          </cell>
          <cell r="H153" t="str">
            <v>MONTHLY</v>
          </cell>
          <cell r="I153" t="str">
            <v>MONTHLY</v>
          </cell>
          <cell r="J153" t="str">
            <v>MONTHLY</v>
          </cell>
          <cell r="K153" t="str">
            <v>MONTHLY</v>
          </cell>
          <cell r="L153" t="str">
            <v>MONTHLY</v>
          </cell>
          <cell r="M153" t="str">
            <v>MONTHLY</v>
          </cell>
          <cell r="N153" t="str">
            <v>MONTHLY</v>
          </cell>
          <cell r="O153" t="str">
            <v>MONTHLY</v>
          </cell>
          <cell r="P153" t="str">
            <v>MONTHLY</v>
          </cell>
          <cell r="Q153" t="str">
            <v>MONTHLY</v>
          </cell>
          <cell r="R153" t="str">
            <v>MONTHLY</v>
          </cell>
          <cell r="S153" t="str">
            <v>MONTHLY</v>
          </cell>
          <cell r="T153" t="str">
            <v>MONTHLY</v>
          </cell>
          <cell r="U153" t="str">
            <v>MONTHLY</v>
          </cell>
          <cell r="V153" t="str">
            <v>MONTHLY</v>
          </cell>
          <cell r="W153" t="str">
            <v>MONTHLY</v>
          </cell>
          <cell r="X153" t="str">
            <v>MONTHLY</v>
          </cell>
          <cell r="Y153" t="str">
            <v>MONTHLY</v>
          </cell>
          <cell r="Z153" t="str">
            <v>MONTHLY</v>
          </cell>
          <cell r="AA153" t="str">
            <v>MONTHLY</v>
          </cell>
          <cell r="AB153" t="str">
            <v>MONTHLY</v>
          </cell>
          <cell r="AC153" t="str">
            <v>MONTHLY</v>
          </cell>
          <cell r="AD153" t="str">
            <v>MONTHLY</v>
          </cell>
          <cell r="AE153" t="str">
            <v>MONTHLY</v>
          </cell>
          <cell r="AF153" t="str">
            <v>MONTHLY</v>
          </cell>
          <cell r="AG153" t="str">
            <v>MONTHLY</v>
          </cell>
          <cell r="AH153" t="str">
            <v>MONTHLY</v>
          </cell>
          <cell r="AI153" t="str">
            <v>MONTHLY</v>
          </cell>
          <cell r="AJ153" t="str">
            <v>CUB</v>
          </cell>
          <cell r="AK153" t="str">
            <v>Cost Report</v>
          </cell>
          <cell r="AL153" t="str">
            <v>UB Matching</v>
          </cell>
          <cell r="AM153"/>
        </row>
        <row r="154">
          <cell r="B154" t="str">
            <v>COST CENTER</v>
          </cell>
          <cell r="C154" t="str">
            <v xml:space="preserve"> </v>
          </cell>
          <cell r="D154" t="str">
            <v>SETTLEMENT</v>
          </cell>
          <cell r="E154" t="str">
            <v>SETTLEMENT</v>
          </cell>
          <cell r="F154" t="str">
            <v>SETTLEMENT</v>
          </cell>
          <cell r="G154" t="str">
            <v>SETTLEMENT</v>
          </cell>
          <cell r="H154" t="str">
            <v>SETTLEMENT</v>
          </cell>
          <cell r="I154" t="str">
            <v>SETTLEMENT</v>
          </cell>
          <cell r="J154" t="str">
            <v>SETTLEMENT</v>
          </cell>
          <cell r="K154" t="str">
            <v>SETTLEMENT</v>
          </cell>
          <cell r="L154" t="str">
            <v>SETTLEMENT</v>
          </cell>
          <cell r="M154" t="str">
            <v>SETTLEMENT</v>
          </cell>
          <cell r="N154" t="str">
            <v>SETTLEMENT</v>
          </cell>
          <cell r="O154" t="str">
            <v>SETTLEMENT</v>
          </cell>
          <cell r="P154" t="str">
            <v>SETTLEMENT</v>
          </cell>
          <cell r="Q154" t="str">
            <v>SETTLEMENT</v>
          </cell>
          <cell r="R154" t="str">
            <v>SETTLEMENT</v>
          </cell>
          <cell r="S154" t="str">
            <v>SETTLEMENT</v>
          </cell>
          <cell r="T154" t="str">
            <v>SETTLEMENT</v>
          </cell>
          <cell r="U154" t="str">
            <v>SETTLEMENT</v>
          </cell>
          <cell r="V154" t="str">
            <v>SETTLEMENT</v>
          </cell>
          <cell r="W154" t="str">
            <v>SETTLEMENT</v>
          </cell>
          <cell r="X154" t="str">
            <v>SETTLEMENT</v>
          </cell>
          <cell r="Y154" t="str">
            <v>SETTLEMENT</v>
          </cell>
          <cell r="Z154" t="str">
            <v>SETTLEMENT</v>
          </cell>
          <cell r="AA154" t="str">
            <v>SETTLEMENT</v>
          </cell>
          <cell r="AB154" t="str">
            <v>SETTLEMENT</v>
          </cell>
          <cell r="AC154" t="str">
            <v>SETTLEMENT</v>
          </cell>
          <cell r="AD154" t="str">
            <v>SETTLEMENT</v>
          </cell>
          <cell r="AE154" t="str">
            <v>SETTLEMENT</v>
          </cell>
          <cell r="AF154" t="str">
            <v>SETTLEMENT</v>
          </cell>
          <cell r="AG154" t="str">
            <v>SETTLEMENT</v>
          </cell>
          <cell r="AH154" t="str">
            <v>SETTLEMENT</v>
          </cell>
          <cell r="AI154" t="str">
            <v>SETTLEMENT</v>
          </cell>
          <cell r="AJ154" t="str">
            <v>CARE</v>
          </cell>
          <cell r="AK154" t="str">
            <v>Line Number</v>
          </cell>
          <cell r="AL154" t="str">
            <v>Per Provider Logs</v>
          </cell>
          <cell r="AM154"/>
          <cell r="AN154" t="str">
            <v>HBP</v>
          </cell>
        </row>
        <row r="155">
          <cell r="B155" t="str">
            <v>DESCRIPTION</v>
          </cell>
          <cell r="C155" t="str">
            <v>CODE</v>
          </cell>
          <cell r="D155" t="str">
            <v>SUMMARY</v>
          </cell>
          <cell r="E155">
            <v>36220</v>
          </cell>
          <cell r="F155">
            <v>36251</v>
          </cell>
          <cell r="G155">
            <v>36281</v>
          </cell>
          <cell r="H155">
            <v>36312</v>
          </cell>
          <cell r="I155">
            <v>36342</v>
          </cell>
          <cell r="J155">
            <v>36373</v>
          </cell>
          <cell r="K155">
            <v>36404</v>
          </cell>
          <cell r="L155">
            <v>36434</v>
          </cell>
          <cell r="M155">
            <v>36465</v>
          </cell>
          <cell r="N155">
            <v>36495</v>
          </cell>
          <cell r="O155">
            <v>36526</v>
          </cell>
          <cell r="P155">
            <v>36557</v>
          </cell>
          <cell r="Q155">
            <v>36069</v>
          </cell>
          <cell r="R155">
            <v>36100</v>
          </cell>
          <cell r="S155">
            <v>36130</v>
          </cell>
          <cell r="T155">
            <v>36161</v>
          </cell>
          <cell r="U155">
            <v>36192</v>
          </cell>
          <cell r="V155">
            <v>36220</v>
          </cell>
          <cell r="W155">
            <v>36251</v>
          </cell>
          <cell r="X155">
            <v>36281</v>
          </cell>
          <cell r="Y155">
            <v>36312</v>
          </cell>
          <cell r="Z155">
            <v>36342</v>
          </cell>
          <cell r="AA155">
            <v>36373</v>
          </cell>
          <cell r="AB155">
            <v>36404</v>
          </cell>
          <cell r="AC155">
            <v>36434</v>
          </cell>
          <cell r="AD155">
            <v>36465</v>
          </cell>
          <cell r="AE155">
            <v>36495</v>
          </cell>
          <cell r="AF155">
            <v>36526</v>
          </cell>
          <cell r="AG155">
            <v>36557</v>
          </cell>
          <cell r="AJ155" t="str">
            <v>CLAIMS</v>
          </cell>
          <cell r="AM155" t="str">
            <v>SUBTOTAL</v>
          </cell>
          <cell r="AN155" t="str">
            <v>ADJUSTMENT</v>
          </cell>
          <cell r="AO155" t="str">
            <v>TOTAL</v>
          </cell>
        </row>
        <row r="156">
          <cell r="B156" t="str">
            <v>-</v>
          </cell>
          <cell r="D156" t="str">
            <v>Monthlys were used not an annual summary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 t="str">
            <v>-</v>
          </cell>
          <cell r="S156" t="str">
            <v>-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Y156" t="str">
            <v>-</v>
          </cell>
          <cell r="Z156" t="str">
            <v>-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  <cell r="AE156" t="str">
            <v>-</v>
          </cell>
          <cell r="AF156" t="str">
            <v>-</v>
          </cell>
          <cell r="AG156" t="str">
            <v>-</v>
          </cell>
          <cell r="AH156" t="str">
            <v>-</v>
          </cell>
          <cell r="AI156" t="str">
            <v>-</v>
          </cell>
          <cell r="AJ156" t="str">
            <v>-</v>
          </cell>
          <cell r="AK156" t="str">
            <v>-</v>
          </cell>
          <cell r="AL156" t="str">
            <v>-</v>
          </cell>
          <cell r="AM156" t="str">
            <v>-</v>
          </cell>
          <cell r="AN156" t="str">
            <v>-</v>
          </cell>
          <cell r="AO156" t="str">
            <v>-</v>
          </cell>
        </row>
        <row r="157">
          <cell r="B157" t="str">
            <v>IV SOLUTIONS</v>
          </cell>
          <cell r="C157" t="str">
            <v>U258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B158" t="str">
            <v>ONCOLGY/OTHER</v>
          </cell>
          <cell r="C158" t="str">
            <v>U289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B159" t="str">
            <v>__________/ONCOLOGY</v>
          </cell>
          <cell r="C159" t="str">
            <v>U28X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</row>
        <row r="160">
          <cell r="B160" t="str">
            <v>LAB/UROLOGY</v>
          </cell>
          <cell r="C160" t="str">
            <v>U307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B161" t="str">
            <v>__________/LABORATORY</v>
          </cell>
          <cell r="C161" t="str">
            <v>U30X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B162" t="str">
            <v>LAB/PATH GEN</v>
          </cell>
          <cell r="C162" t="str">
            <v>U310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B163" t="str">
            <v>__________/PATHOLOGY</v>
          </cell>
          <cell r="C163" t="str">
            <v>U31X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</row>
        <row r="164">
          <cell r="B164" t="str">
            <v>RAD DIAGNOSTIC (GC)</v>
          </cell>
          <cell r="C164" t="str">
            <v>U320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</row>
        <row r="165">
          <cell r="B165" t="str">
            <v>(GC) CT SCAN</v>
          </cell>
          <cell r="C165" t="str">
            <v>U350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</row>
        <row r="166">
          <cell r="B166" t="str">
            <v>CT SCAN/HEAD</v>
          </cell>
          <cell r="C166" t="str">
            <v>U351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B167" t="str">
            <v>CT SCAN/BODY</v>
          </cell>
          <cell r="C167" t="str">
            <v>U352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68">
          <cell r="B168" t="str">
            <v>CT SCAN/OTHER</v>
          </cell>
          <cell r="C168" t="str">
            <v>U359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</row>
        <row r="169">
          <cell r="B169" t="str">
            <v>__________/ANESTHESIA</v>
          </cell>
          <cell r="C169" t="str">
            <v>U37X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</row>
        <row r="170">
          <cell r="B170" t="str">
            <v>(GC) BLOOD</v>
          </cell>
          <cell r="C170" t="str">
            <v>U380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B171" t="str">
            <v>(GC) AMBUL SURG</v>
          </cell>
          <cell r="C171" t="str">
            <v>U490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B172" t="str">
            <v>__________/CLINIC</v>
          </cell>
          <cell r="C172" t="str">
            <v>U51X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B173" t="str">
            <v>__________/LABOR/DELIV</v>
          </cell>
          <cell r="C173" t="str">
            <v>U72X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B174" t="str">
            <v>HOLTER MONITER</v>
          </cell>
          <cell r="C174" t="str">
            <v>U731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B175" t="str">
            <v>OTHER EKG/ECG</v>
          </cell>
          <cell r="C175" t="str">
            <v>U739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B176" t="str">
            <v>(GC) RENAL DIALYSIS</v>
          </cell>
          <cell r="C176" t="str">
            <v>U800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</row>
        <row r="177">
          <cell r="B177" t="str">
            <v>DRUG REHAB</v>
          </cell>
          <cell r="C177" t="str">
            <v>U944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B178" t="str">
            <v>ALCOHOL REHAB</v>
          </cell>
          <cell r="C178" t="str">
            <v>U945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B179" t="str">
            <v>PRO FEE/ANES</v>
          </cell>
          <cell r="C179" t="str">
            <v>U963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</row>
        <row r="180">
          <cell r="B180" t="str">
            <v>PRO FEE/ANES RN</v>
          </cell>
          <cell r="C180" t="str">
            <v>U964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B181" t="str">
            <v>PRO FEE/LAB</v>
          </cell>
          <cell r="C181" t="str">
            <v>U971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B182" t="str">
            <v>PRO FEE/OPERATING ROOM</v>
          </cell>
          <cell r="C182" t="str">
            <v>U975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B183" t="str">
            <v>PRO FEE/RESPIRATORY</v>
          </cell>
          <cell r="C183" t="str">
            <v>U976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4">
          <cell r="B184" t="str">
            <v>__________/PRO FEE</v>
          </cell>
          <cell r="C184" t="str">
            <v>U97X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5">
          <cell r="B185" t="str">
            <v>PRO FEE/SOC SVS</v>
          </cell>
          <cell r="C185" t="str">
            <v>U984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6">
          <cell r="B186" t="str">
            <v>PRO FEE/EKG</v>
          </cell>
          <cell r="C186" t="str">
            <v>U985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</row>
        <row r="187">
          <cell r="B187" t="str">
            <v>PRO FEE/HOS VIS</v>
          </cell>
          <cell r="C187" t="str">
            <v>U987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</row>
        <row r="188">
          <cell r="B188" t="str">
            <v>__________/PRO FEE</v>
          </cell>
          <cell r="C188" t="str">
            <v>U98X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B189" t="str">
            <v>ADULTS &amp; PEDS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25</v>
          </cell>
          <cell r="AL189">
            <v>137939</v>
          </cell>
          <cell r="AM189">
            <v>137939</v>
          </cell>
          <cell r="AN189">
            <v>0</v>
          </cell>
          <cell r="AO189">
            <v>137939</v>
          </cell>
        </row>
        <row r="190">
          <cell r="B190" t="str">
            <v>SUPPLY/IMPLANTS</v>
          </cell>
          <cell r="C190" t="str">
            <v>U278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1410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48</v>
          </cell>
          <cell r="R190">
            <v>0</v>
          </cell>
          <cell r="S190">
            <v>92.48</v>
          </cell>
          <cell r="T190">
            <v>0</v>
          </cell>
          <cell r="U190">
            <v>2800</v>
          </cell>
          <cell r="V190">
            <v>0</v>
          </cell>
          <cell r="W190">
            <v>0</v>
          </cell>
          <cell r="X190">
            <v>873.6</v>
          </cell>
          <cell r="Y190">
            <v>0</v>
          </cell>
          <cell r="Z190">
            <v>4967.2</v>
          </cell>
          <cell r="AA190">
            <v>11414</v>
          </cell>
          <cell r="AB190">
            <v>0</v>
          </cell>
          <cell r="AC190">
            <v>10</v>
          </cell>
          <cell r="AD190">
            <v>2509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2893.45</v>
          </cell>
          <cell r="AK190">
            <v>37</v>
          </cell>
          <cell r="AL190">
            <v>32820</v>
          </cell>
          <cell r="AM190">
            <v>59837.729999999996</v>
          </cell>
          <cell r="AN190">
            <v>0</v>
          </cell>
          <cell r="AO190">
            <v>59837.729999999996</v>
          </cell>
        </row>
        <row r="191">
          <cell r="B191" t="str">
            <v>(GC) OR SERVICES</v>
          </cell>
          <cell r="C191" t="str">
            <v>U360</v>
          </cell>
          <cell r="D191">
            <v>0</v>
          </cell>
          <cell r="E191">
            <v>1751</v>
          </cell>
          <cell r="F191">
            <v>5574</v>
          </cell>
          <cell r="G191">
            <v>81</v>
          </cell>
          <cell r="H191">
            <v>800</v>
          </cell>
          <cell r="I191">
            <v>2400</v>
          </cell>
          <cell r="J191">
            <v>3654</v>
          </cell>
          <cell r="K191">
            <v>1621</v>
          </cell>
          <cell r="L191">
            <v>0</v>
          </cell>
          <cell r="M191">
            <v>1898</v>
          </cell>
          <cell r="N191">
            <v>1750</v>
          </cell>
          <cell r="O191">
            <v>0</v>
          </cell>
          <cell r="P191">
            <v>0</v>
          </cell>
          <cell r="Q191">
            <v>37189</v>
          </cell>
          <cell r="R191">
            <v>36496</v>
          </cell>
          <cell r="S191">
            <v>61092</v>
          </cell>
          <cell r="T191">
            <v>51771</v>
          </cell>
          <cell r="U191">
            <v>57331.3</v>
          </cell>
          <cell r="V191">
            <v>76676</v>
          </cell>
          <cell r="W191">
            <v>92066.3</v>
          </cell>
          <cell r="X191">
            <v>68913</v>
          </cell>
          <cell r="Y191">
            <v>65454.6</v>
          </cell>
          <cell r="Z191">
            <v>107472.6</v>
          </cell>
          <cell r="AA191">
            <v>57801.760000000002</v>
          </cell>
          <cell r="AB191">
            <v>87652.83</v>
          </cell>
          <cell r="AC191">
            <v>30831.9</v>
          </cell>
          <cell r="AD191">
            <v>9400</v>
          </cell>
          <cell r="AE191">
            <v>12653</v>
          </cell>
          <cell r="AF191">
            <v>6261</v>
          </cell>
          <cell r="AG191">
            <v>8704</v>
          </cell>
          <cell r="AH191">
            <v>0</v>
          </cell>
          <cell r="AI191">
            <v>0</v>
          </cell>
          <cell r="AJ191">
            <v>25825</v>
          </cell>
          <cell r="AK191">
            <v>37</v>
          </cell>
          <cell r="AL191">
            <v>0</v>
          </cell>
          <cell r="AM191">
            <v>913120.28999999992</v>
          </cell>
          <cell r="AN191">
            <v>0</v>
          </cell>
          <cell r="AO191">
            <v>913120.28999999992</v>
          </cell>
        </row>
        <row r="192">
          <cell r="B192" t="str">
            <v>OR/MINOR</v>
          </cell>
          <cell r="C192" t="str">
            <v>U361</v>
          </cell>
          <cell r="D192">
            <v>0</v>
          </cell>
          <cell r="E192">
            <v>2105</v>
          </cell>
          <cell r="F192">
            <v>622</v>
          </cell>
          <cell r="G192">
            <v>0</v>
          </cell>
          <cell r="H192">
            <v>0</v>
          </cell>
          <cell r="I192">
            <v>0</v>
          </cell>
          <cell r="J192">
            <v>206</v>
          </cell>
          <cell r="K192">
            <v>206</v>
          </cell>
          <cell r="L192">
            <v>784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4931</v>
          </cell>
          <cell r="R192">
            <v>4290</v>
          </cell>
          <cell r="S192">
            <v>4020</v>
          </cell>
          <cell r="T192">
            <v>6805</v>
          </cell>
          <cell r="U192">
            <v>949</v>
          </cell>
          <cell r="V192">
            <v>5508</v>
          </cell>
          <cell r="W192">
            <v>10291</v>
          </cell>
          <cell r="X192">
            <v>5269</v>
          </cell>
          <cell r="Y192">
            <v>13628</v>
          </cell>
          <cell r="Z192">
            <v>9075</v>
          </cell>
          <cell r="AA192">
            <v>5344</v>
          </cell>
          <cell r="AB192">
            <v>10228</v>
          </cell>
          <cell r="AC192">
            <v>2106</v>
          </cell>
          <cell r="AD192">
            <v>3719</v>
          </cell>
          <cell r="AE192">
            <v>917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380</v>
          </cell>
          <cell r="AK192">
            <v>37</v>
          </cell>
          <cell r="AL192">
            <v>0</v>
          </cell>
          <cell r="AM192">
            <v>91383</v>
          </cell>
          <cell r="AN192">
            <v>0</v>
          </cell>
          <cell r="AO192">
            <v>91383</v>
          </cell>
        </row>
        <row r="193">
          <cell r="B193" t="str">
            <v>(GC) RECOVERY ROOM</v>
          </cell>
          <cell r="C193" t="str">
            <v>U710</v>
          </cell>
          <cell r="D193">
            <v>0</v>
          </cell>
          <cell r="E193">
            <v>672</v>
          </cell>
          <cell r="F193">
            <v>4546</v>
          </cell>
          <cell r="G193">
            <v>-206</v>
          </cell>
          <cell r="H193">
            <v>466</v>
          </cell>
          <cell r="I193">
            <v>2326</v>
          </cell>
          <cell r="J193">
            <v>860</v>
          </cell>
          <cell r="K193">
            <v>0</v>
          </cell>
          <cell r="L193">
            <v>250</v>
          </cell>
          <cell r="M193">
            <v>708</v>
          </cell>
          <cell r="N193">
            <v>1120</v>
          </cell>
          <cell r="O193">
            <v>0</v>
          </cell>
          <cell r="P193">
            <v>0</v>
          </cell>
          <cell r="Q193">
            <v>35340</v>
          </cell>
          <cell r="R193">
            <v>22978</v>
          </cell>
          <cell r="S193">
            <v>41178</v>
          </cell>
          <cell r="T193">
            <v>35218</v>
          </cell>
          <cell r="U193">
            <v>46696</v>
          </cell>
          <cell r="V193">
            <v>46332</v>
          </cell>
          <cell r="W193">
            <v>66776</v>
          </cell>
          <cell r="X193">
            <v>54444</v>
          </cell>
          <cell r="Y193">
            <v>42768</v>
          </cell>
          <cell r="Z193">
            <v>67746</v>
          </cell>
          <cell r="AA193">
            <v>44306</v>
          </cell>
          <cell r="AB193">
            <v>54396</v>
          </cell>
          <cell r="AC193">
            <v>20958</v>
          </cell>
          <cell r="AD193">
            <v>8498</v>
          </cell>
          <cell r="AE193">
            <v>8740</v>
          </cell>
          <cell r="AF193">
            <v>4450</v>
          </cell>
          <cell r="AG193">
            <v>3494</v>
          </cell>
          <cell r="AH193">
            <v>0</v>
          </cell>
          <cell r="AI193">
            <v>0</v>
          </cell>
          <cell r="AJ193">
            <v>22150</v>
          </cell>
          <cell r="AK193">
            <v>38</v>
          </cell>
          <cell r="AL193">
            <v>-124779</v>
          </cell>
          <cell r="AM193">
            <v>512431</v>
          </cell>
          <cell r="AN193">
            <v>0</v>
          </cell>
          <cell r="AO193">
            <v>512431</v>
          </cell>
        </row>
        <row r="194">
          <cell r="B194" t="str">
            <v>(GC) DELIVERYRM/LABOR</v>
          </cell>
          <cell r="C194" t="str">
            <v>U720</v>
          </cell>
          <cell r="D194">
            <v>0</v>
          </cell>
          <cell r="E194">
            <v>552</v>
          </cell>
          <cell r="F194">
            <v>117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4157</v>
          </cell>
          <cell r="R194">
            <v>3766</v>
          </cell>
          <cell r="S194">
            <v>4791</v>
          </cell>
          <cell r="T194">
            <v>5713</v>
          </cell>
          <cell r="U194">
            <v>5221</v>
          </cell>
          <cell r="V194">
            <v>4551</v>
          </cell>
          <cell r="W194">
            <v>6742</v>
          </cell>
          <cell r="X194">
            <v>3433</v>
          </cell>
          <cell r="Y194">
            <v>5804</v>
          </cell>
          <cell r="Z194">
            <v>7421</v>
          </cell>
          <cell r="AA194">
            <v>5550</v>
          </cell>
          <cell r="AB194">
            <v>8761</v>
          </cell>
          <cell r="AC194">
            <v>3929</v>
          </cell>
          <cell r="AD194">
            <v>0</v>
          </cell>
          <cell r="AE194">
            <v>669</v>
          </cell>
          <cell r="AF194">
            <v>117</v>
          </cell>
          <cell r="AG194">
            <v>117</v>
          </cell>
          <cell r="AH194">
            <v>0</v>
          </cell>
          <cell r="AI194">
            <v>0</v>
          </cell>
          <cell r="AJ194">
            <v>1338</v>
          </cell>
          <cell r="AK194">
            <v>39</v>
          </cell>
          <cell r="AL194">
            <v>2583</v>
          </cell>
          <cell r="AM194">
            <v>75332</v>
          </cell>
          <cell r="AN194">
            <v>0</v>
          </cell>
          <cell r="AO194">
            <v>75332</v>
          </cell>
        </row>
        <row r="195">
          <cell r="B195" t="str">
            <v>ANESTHESIA (GC)</v>
          </cell>
          <cell r="C195" t="str">
            <v>U370</v>
          </cell>
          <cell r="D195">
            <v>0</v>
          </cell>
          <cell r="E195">
            <v>543</v>
          </cell>
          <cell r="F195">
            <v>2340</v>
          </cell>
          <cell r="G195">
            <v>0</v>
          </cell>
          <cell r="H195">
            <v>378</v>
          </cell>
          <cell r="I195">
            <v>1022</v>
          </cell>
          <cell r="J195">
            <v>643</v>
          </cell>
          <cell r="K195">
            <v>0</v>
          </cell>
          <cell r="L195">
            <v>0</v>
          </cell>
          <cell r="M195">
            <v>307</v>
          </cell>
          <cell r="N195">
            <v>378</v>
          </cell>
          <cell r="O195">
            <v>0</v>
          </cell>
          <cell r="P195">
            <v>0</v>
          </cell>
          <cell r="Q195">
            <v>22243</v>
          </cell>
          <cell r="R195">
            <v>13873</v>
          </cell>
          <cell r="S195">
            <v>25581</v>
          </cell>
          <cell r="T195">
            <v>20546</v>
          </cell>
          <cell r="U195">
            <v>22786</v>
          </cell>
          <cell r="V195">
            <v>23321</v>
          </cell>
          <cell r="W195">
            <v>34228</v>
          </cell>
          <cell r="X195">
            <v>24734</v>
          </cell>
          <cell r="Y195">
            <v>24121</v>
          </cell>
          <cell r="Z195">
            <v>35609</v>
          </cell>
          <cell r="AA195">
            <v>25278</v>
          </cell>
          <cell r="AB195">
            <v>31371</v>
          </cell>
          <cell r="AC195">
            <v>10331</v>
          </cell>
          <cell r="AD195">
            <v>4374</v>
          </cell>
          <cell r="AE195">
            <v>4617</v>
          </cell>
          <cell r="AF195">
            <v>1961</v>
          </cell>
          <cell r="AG195">
            <v>2013</v>
          </cell>
          <cell r="AH195">
            <v>0</v>
          </cell>
          <cell r="AI195">
            <v>0</v>
          </cell>
          <cell r="AJ195">
            <v>11578</v>
          </cell>
          <cell r="AK195">
            <v>40</v>
          </cell>
          <cell r="AL195">
            <v>45661</v>
          </cell>
          <cell r="AM195">
            <v>389837</v>
          </cell>
          <cell r="AN195">
            <v>0</v>
          </cell>
          <cell r="AO195">
            <v>389837</v>
          </cell>
        </row>
        <row r="196">
          <cell r="B196" t="str">
            <v>(GC) RX X-RAY</v>
          </cell>
          <cell r="C196" t="str">
            <v>U330</v>
          </cell>
          <cell r="D196">
            <v>0</v>
          </cell>
          <cell r="E196">
            <v>4603</v>
          </cell>
          <cell r="F196">
            <v>-5987</v>
          </cell>
          <cell r="G196">
            <v>1005</v>
          </cell>
          <cell r="H196">
            <v>324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2390</v>
          </cell>
          <cell r="O196">
            <v>0</v>
          </cell>
          <cell r="P196">
            <v>0</v>
          </cell>
          <cell r="Q196">
            <v>9715</v>
          </cell>
          <cell r="R196">
            <v>8161</v>
          </cell>
          <cell r="S196">
            <v>44328</v>
          </cell>
          <cell r="T196">
            <v>39924</v>
          </cell>
          <cell r="U196">
            <v>45896</v>
          </cell>
          <cell r="V196">
            <v>37784</v>
          </cell>
          <cell r="W196">
            <v>89551</v>
          </cell>
          <cell r="X196">
            <v>47438</v>
          </cell>
          <cell r="Y196">
            <v>89139</v>
          </cell>
          <cell r="Z196">
            <v>72106</v>
          </cell>
          <cell r="AA196">
            <v>64609</v>
          </cell>
          <cell r="AB196">
            <v>79812</v>
          </cell>
          <cell r="AC196">
            <v>45259</v>
          </cell>
          <cell r="AD196">
            <v>38850</v>
          </cell>
          <cell r="AE196">
            <v>23601</v>
          </cell>
          <cell r="AF196">
            <v>9171</v>
          </cell>
          <cell r="AG196">
            <v>249</v>
          </cell>
          <cell r="AH196">
            <v>0</v>
          </cell>
          <cell r="AI196">
            <v>0</v>
          </cell>
          <cell r="AJ196">
            <v>1815</v>
          </cell>
          <cell r="AK196">
            <v>41</v>
          </cell>
          <cell r="AL196">
            <v>-88527</v>
          </cell>
          <cell r="AM196">
            <v>661216</v>
          </cell>
          <cell r="AN196">
            <v>0</v>
          </cell>
          <cell r="AO196">
            <v>661216</v>
          </cell>
        </row>
        <row r="197">
          <cell r="B197" t="str">
            <v>(GC) NUCLEAR MEDICINE</v>
          </cell>
          <cell r="C197" t="str">
            <v>U340</v>
          </cell>
          <cell r="D197">
            <v>0</v>
          </cell>
          <cell r="E197">
            <v>1097</v>
          </cell>
          <cell r="F197">
            <v>-845</v>
          </cell>
          <cell r="G197">
            <v>0</v>
          </cell>
          <cell r="H197">
            <v>0</v>
          </cell>
          <cell r="I197">
            <v>0</v>
          </cell>
          <cell r="J197">
            <v>385</v>
          </cell>
          <cell r="K197">
            <v>0</v>
          </cell>
          <cell r="L197">
            <v>0</v>
          </cell>
          <cell r="M197">
            <v>0</v>
          </cell>
          <cell r="N197">
            <v>427</v>
          </cell>
          <cell r="O197">
            <v>0</v>
          </cell>
          <cell r="P197">
            <v>0</v>
          </cell>
          <cell r="Q197">
            <v>7455</v>
          </cell>
          <cell r="R197">
            <v>8112.8</v>
          </cell>
          <cell r="S197">
            <v>12731.6</v>
          </cell>
          <cell r="T197">
            <v>10802.8</v>
          </cell>
          <cell r="U197">
            <v>5855</v>
          </cell>
          <cell r="V197">
            <v>10418.799999999999</v>
          </cell>
          <cell r="W197">
            <v>12109</v>
          </cell>
          <cell r="X197">
            <v>10271.4</v>
          </cell>
          <cell r="Y197">
            <v>9720.7999999999993</v>
          </cell>
          <cell r="Z197">
            <v>8478</v>
          </cell>
          <cell r="AA197">
            <v>14779.2</v>
          </cell>
          <cell r="AB197">
            <v>15363.4</v>
          </cell>
          <cell r="AC197">
            <v>3758.8</v>
          </cell>
          <cell r="AD197">
            <v>813.2</v>
          </cell>
          <cell r="AE197">
            <v>2646.2</v>
          </cell>
          <cell r="AF197">
            <v>435</v>
          </cell>
          <cell r="AG197">
            <v>772.2</v>
          </cell>
          <cell r="AH197">
            <v>0</v>
          </cell>
          <cell r="AI197">
            <v>0</v>
          </cell>
          <cell r="AJ197">
            <v>2180</v>
          </cell>
          <cell r="AK197">
            <v>41</v>
          </cell>
          <cell r="AL197">
            <v>0</v>
          </cell>
          <cell r="AM197">
            <v>137767.20000000001</v>
          </cell>
          <cell r="AN197">
            <v>0</v>
          </cell>
          <cell r="AO197">
            <v>137767.20000000001</v>
          </cell>
        </row>
        <row r="198">
          <cell r="B198" t="str">
            <v>MAMMOGRAPHY</v>
          </cell>
          <cell r="C198" t="str">
            <v>U401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1095</v>
          </cell>
          <cell r="R198">
            <v>720</v>
          </cell>
          <cell r="S198">
            <v>1605</v>
          </cell>
          <cell r="T198">
            <v>1835</v>
          </cell>
          <cell r="U198">
            <v>1830</v>
          </cell>
          <cell r="V198">
            <v>1705</v>
          </cell>
          <cell r="W198">
            <v>2690</v>
          </cell>
          <cell r="X198">
            <v>1465</v>
          </cell>
          <cell r="Y198">
            <v>1790</v>
          </cell>
          <cell r="Z198">
            <v>2605</v>
          </cell>
          <cell r="AA198">
            <v>1545</v>
          </cell>
          <cell r="AB198">
            <v>2945</v>
          </cell>
          <cell r="AC198">
            <v>620</v>
          </cell>
          <cell r="AD198">
            <v>80</v>
          </cell>
          <cell r="AE198">
            <v>535</v>
          </cell>
          <cell r="AF198">
            <v>-115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41</v>
          </cell>
          <cell r="AL198">
            <v>0</v>
          </cell>
          <cell r="AM198">
            <v>22950</v>
          </cell>
          <cell r="AN198">
            <v>0</v>
          </cell>
          <cell r="AO198">
            <v>22950</v>
          </cell>
        </row>
        <row r="199">
          <cell r="B199" t="str">
            <v>ULTRASOUND</v>
          </cell>
          <cell r="C199" t="str">
            <v>U402</v>
          </cell>
          <cell r="D199">
            <v>0</v>
          </cell>
          <cell r="E199">
            <v>1021</v>
          </cell>
          <cell r="F199">
            <v>50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-300</v>
          </cell>
          <cell r="N199">
            <v>-150</v>
          </cell>
          <cell r="O199">
            <v>0</v>
          </cell>
          <cell r="P199">
            <v>0</v>
          </cell>
          <cell r="Q199">
            <v>23864</v>
          </cell>
          <cell r="R199">
            <v>19510</v>
          </cell>
          <cell r="S199">
            <v>33291</v>
          </cell>
          <cell r="T199">
            <v>23485</v>
          </cell>
          <cell r="U199">
            <v>35401</v>
          </cell>
          <cell r="V199">
            <v>32281</v>
          </cell>
          <cell r="W199">
            <v>45206</v>
          </cell>
          <cell r="X199">
            <v>43299</v>
          </cell>
          <cell r="Y199">
            <v>31971</v>
          </cell>
          <cell r="Z199">
            <v>42807</v>
          </cell>
          <cell r="AA199">
            <v>29082</v>
          </cell>
          <cell r="AB199">
            <v>44192</v>
          </cell>
          <cell r="AC199">
            <v>8058</v>
          </cell>
          <cell r="AD199">
            <v>4600</v>
          </cell>
          <cell r="AE199">
            <v>5367</v>
          </cell>
          <cell r="AF199">
            <v>1345</v>
          </cell>
          <cell r="AG199">
            <v>823</v>
          </cell>
          <cell r="AH199">
            <v>0</v>
          </cell>
          <cell r="AI199">
            <v>0</v>
          </cell>
          <cell r="AJ199">
            <v>3011</v>
          </cell>
          <cell r="AK199">
            <v>41</v>
          </cell>
          <cell r="AL199">
            <v>0</v>
          </cell>
          <cell r="AM199">
            <v>428214</v>
          </cell>
          <cell r="AN199">
            <v>0</v>
          </cell>
          <cell r="AO199">
            <v>428214</v>
          </cell>
        </row>
        <row r="200">
          <cell r="B200" t="str">
            <v>MRI</v>
          </cell>
          <cell r="C200" t="str">
            <v>U610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300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41</v>
          </cell>
          <cell r="AL200">
            <v>0</v>
          </cell>
          <cell r="AM200">
            <v>300</v>
          </cell>
          <cell r="AN200">
            <v>0</v>
          </cell>
          <cell r="AO200">
            <v>300</v>
          </cell>
        </row>
        <row r="201">
          <cell r="B201" t="str">
            <v>(GC)TREATMENT RM</v>
          </cell>
          <cell r="C201" t="str">
            <v>U76X</v>
          </cell>
          <cell r="D201">
            <v>0</v>
          </cell>
          <cell r="E201">
            <v>0</v>
          </cell>
          <cell r="F201">
            <v>-27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27</v>
          </cell>
          <cell r="O201">
            <v>0</v>
          </cell>
          <cell r="P201">
            <v>0</v>
          </cell>
          <cell r="Q201">
            <v>216</v>
          </cell>
          <cell r="R201">
            <v>324</v>
          </cell>
          <cell r="S201">
            <v>589</v>
          </cell>
          <cell r="T201">
            <v>756</v>
          </cell>
          <cell r="U201">
            <v>1127</v>
          </cell>
          <cell r="V201">
            <v>1294</v>
          </cell>
          <cell r="W201">
            <v>1625</v>
          </cell>
          <cell r="X201">
            <v>1312</v>
          </cell>
          <cell r="Y201">
            <v>1091</v>
          </cell>
          <cell r="Z201">
            <v>1679</v>
          </cell>
          <cell r="AA201">
            <v>1583</v>
          </cell>
          <cell r="AB201">
            <v>2037</v>
          </cell>
          <cell r="AC201">
            <v>1047</v>
          </cell>
          <cell r="AD201">
            <v>142</v>
          </cell>
          <cell r="AE201">
            <v>0</v>
          </cell>
          <cell r="AF201">
            <v>173</v>
          </cell>
          <cell r="AG201">
            <v>250</v>
          </cell>
          <cell r="AH201">
            <v>0</v>
          </cell>
          <cell r="AI201">
            <v>0</v>
          </cell>
          <cell r="AJ201">
            <v>0</v>
          </cell>
          <cell r="AK201">
            <v>41</v>
          </cell>
          <cell r="AL201">
            <v>0</v>
          </cell>
          <cell r="AM201">
            <v>15245</v>
          </cell>
          <cell r="AN201">
            <v>0</v>
          </cell>
          <cell r="AO201">
            <v>15245</v>
          </cell>
        </row>
        <row r="202">
          <cell r="B202" t="str">
            <v>VACCINE ADMIN</v>
          </cell>
          <cell r="C202" t="str">
            <v>U771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30</v>
          </cell>
          <cell r="T202">
            <v>15</v>
          </cell>
          <cell r="U202">
            <v>730</v>
          </cell>
          <cell r="V202">
            <v>445</v>
          </cell>
          <cell r="W202">
            <v>955</v>
          </cell>
          <cell r="X202">
            <v>1045</v>
          </cell>
          <cell r="Y202">
            <v>525</v>
          </cell>
          <cell r="Z202">
            <v>955</v>
          </cell>
          <cell r="AA202">
            <v>480</v>
          </cell>
          <cell r="AB202">
            <v>820</v>
          </cell>
          <cell r="AC202">
            <v>120</v>
          </cell>
          <cell r="AD202">
            <v>5</v>
          </cell>
          <cell r="AE202">
            <v>20</v>
          </cell>
          <cell r="AF202">
            <v>5</v>
          </cell>
          <cell r="AG202">
            <v>15</v>
          </cell>
          <cell r="AH202">
            <v>0</v>
          </cell>
          <cell r="AI202">
            <v>0</v>
          </cell>
          <cell r="AJ202">
            <v>135</v>
          </cell>
          <cell r="AK202">
            <v>41</v>
          </cell>
          <cell r="AL202">
            <v>0</v>
          </cell>
          <cell r="AM202">
            <v>6300</v>
          </cell>
          <cell r="AN202">
            <v>0</v>
          </cell>
          <cell r="AO202">
            <v>6300</v>
          </cell>
        </row>
        <row r="203">
          <cell r="B203" t="str">
            <v>ULTRASOUND - UNION STREET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41.02</v>
          </cell>
          <cell r="AL203">
            <v>1439</v>
          </cell>
          <cell r="AM203">
            <v>1439</v>
          </cell>
          <cell r="AN203">
            <v>0</v>
          </cell>
          <cell r="AO203">
            <v>1439</v>
          </cell>
        </row>
        <row r="204">
          <cell r="B204" t="str">
            <v>MMAMOGRAM - UNION STREET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41.03</v>
          </cell>
          <cell r="AL204">
            <v>4000</v>
          </cell>
          <cell r="AM204">
            <v>4000</v>
          </cell>
          <cell r="AN204">
            <v>0</v>
          </cell>
          <cell r="AO204">
            <v>4000</v>
          </cell>
        </row>
        <row r="205">
          <cell r="B205" t="str">
            <v>(GC) LABORATORY</v>
          </cell>
          <cell r="C205" t="str">
            <v>U300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19.32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3.25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44</v>
          </cell>
          <cell r="AL205">
            <v>46643</v>
          </cell>
          <cell r="AM205">
            <v>46665.57</v>
          </cell>
          <cell r="AN205">
            <v>-146</v>
          </cell>
          <cell r="AO205">
            <v>46519.57</v>
          </cell>
        </row>
        <row r="206">
          <cell r="B206" t="str">
            <v>(GC) BLOOD/STOR-PROC</v>
          </cell>
          <cell r="C206" t="str">
            <v>U390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120</v>
          </cell>
          <cell r="U206">
            <v>60</v>
          </cell>
          <cell r="V206">
            <v>0</v>
          </cell>
          <cell r="W206">
            <v>0</v>
          </cell>
          <cell r="X206">
            <v>0</v>
          </cell>
          <cell r="Y206">
            <v>90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60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46</v>
          </cell>
          <cell r="AL206">
            <v>0</v>
          </cell>
          <cell r="AM206">
            <v>330</v>
          </cell>
          <cell r="AN206">
            <v>0</v>
          </cell>
          <cell r="AO206">
            <v>330</v>
          </cell>
        </row>
        <row r="207">
          <cell r="B207" t="str">
            <v>BLOOD/ADMIN</v>
          </cell>
          <cell r="C207" t="str">
            <v>U391</v>
          </cell>
          <cell r="D207">
            <v>0</v>
          </cell>
          <cell r="E207">
            <v>270</v>
          </cell>
          <cell r="F207">
            <v>886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5011.57</v>
          </cell>
          <cell r="R207">
            <v>299</v>
          </cell>
          <cell r="S207">
            <v>4708.08</v>
          </cell>
          <cell r="T207">
            <v>3017.88</v>
          </cell>
          <cell r="U207">
            <v>17307.62</v>
          </cell>
          <cell r="V207">
            <v>2139.88</v>
          </cell>
          <cell r="W207">
            <v>4598.3599999999997</v>
          </cell>
          <cell r="X207">
            <v>12312.16</v>
          </cell>
          <cell r="Y207">
            <v>2705.44</v>
          </cell>
          <cell r="Z207">
            <v>7109.11</v>
          </cell>
          <cell r="AA207">
            <v>8800.2000000000007</v>
          </cell>
          <cell r="AB207">
            <v>6904.86</v>
          </cell>
          <cell r="AC207">
            <v>5283.32</v>
          </cell>
          <cell r="AD207">
            <v>11260.39</v>
          </cell>
          <cell r="AE207">
            <v>2133.63</v>
          </cell>
          <cell r="AF207">
            <v>15060</v>
          </cell>
          <cell r="AG207">
            <v>4985.76</v>
          </cell>
          <cell r="AH207">
            <v>0</v>
          </cell>
          <cell r="AI207">
            <v>0</v>
          </cell>
          <cell r="AJ207">
            <v>435</v>
          </cell>
          <cell r="AK207">
            <v>46</v>
          </cell>
          <cell r="AL207">
            <v>6796</v>
          </cell>
          <cell r="AM207">
            <v>122024.26000000001</v>
          </cell>
          <cell r="AN207">
            <v>0</v>
          </cell>
          <cell r="AO207">
            <v>122024.26000000001</v>
          </cell>
        </row>
        <row r="208">
          <cell r="B208" t="str">
            <v>(GC) RESPIRATORY SERV</v>
          </cell>
          <cell r="C208" t="str">
            <v>U410</v>
          </cell>
          <cell r="D208">
            <v>0</v>
          </cell>
          <cell r="E208">
            <v>0</v>
          </cell>
          <cell r="F208">
            <v>35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-175</v>
          </cell>
          <cell r="O208">
            <v>0</v>
          </cell>
          <cell r="P208">
            <v>0</v>
          </cell>
          <cell r="Q208">
            <v>1470</v>
          </cell>
          <cell r="R208">
            <v>1944</v>
          </cell>
          <cell r="S208">
            <v>3103</v>
          </cell>
          <cell r="T208">
            <v>1462</v>
          </cell>
          <cell r="U208">
            <v>3310</v>
          </cell>
          <cell r="V208">
            <v>3886</v>
          </cell>
          <cell r="W208">
            <v>5133</v>
          </cell>
          <cell r="X208">
            <v>2891</v>
          </cell>
          <cell r="Y208">
            <v>5221</v>
          </cell>
          <cell r="Z208">
            <v>4445</v>
          </cell>
          <cell r="AA208">
            <v>4260</v>
          </cell>
          <cell r="AB208">
            <v>2190</v>
          </cell>
          <cell r="AC208">
            <v>1094</v>
          </cell>
          <cell r="AD208">
            <v>570</v>
          </cell>
          <cell r="AE208">
            <v>250</v>
          </cell>
          <cell r="AF208">
            <v>560</v>
          </cell>
          <cell r="AG208">
            <v>145</v>
          </cell>
          <cell r="AH208">
            <v>0</v>
          </cell>
          <cell r="AI208">
            <v>0</v>
          </cell>
          <cell r="AJ208">
            <v>585</v>
          </cell>
          <cell r="AK208">
            <v>49</v>
          </cell>
          <cell r="AL208">
            <v>-58</v>
          </cell>
          <cell r="AM208">
            <v>42321</v>
          </cell>
          <cell r="AN208">
            <v>0</v>
          </cell>
          <cell r="AO208">
            <v>42321</v>
          </cell>
        </row>
        <row r="209">
          <cell r="B209" t="str">
            <v>(GC) PULMONARY FUNCT</v>
          </cell>
          <cell r="C209" t="str">
            <v>U460</v>
          </cell>
          <cell r="D209">
            <v>0</v>
          </cell>
          <cell r="E209">
            <v>0</v>
          </cell>
          <cell r="F209">
            <v>-50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-352</v>
          </cell>
          <cell r="O209">
            <v>0</v>
          </cell>
          <cell r="P209">
            <v>0</v>
          </cell>
          <cell r="Q209">
            <v>935</v>
          </cell>
          <cell r="R209">
            <v>965</v>
          </cell>
          <cell r="S209">
            <v>1678</v>
          </cell>
          <cell r="T209">
            <v>1209</v>
          </cell>
          <cell r="U209">
            <v>2470</v>
          </cell>
          <cell r="V209">
            <v>1746</v>
          </cell>
          <cell r="W209">
            <v>1380</v>
          </cell>
          <cell r="X209">
            <v>1277</v>
          </cell>
          <cell r="Y209">
            <v>1564</v>
          </cell>
          <cell r="Z209">
            <v>2316</v>
          </cell>
          <cell r="AA209">
            <v>1355</v>
          </cell>
          <cell r="AB209">
            <v>1420</v>
          </cell>
          <cell r="AC209">
            <v>381</v>
          </cell>
          <cell r="AD209">
            <v>644</v>
          </cell>
          <cell r="AE209">
            <v>-348</v>
          </cell>
          <cell r="AF209">
            <v>270</v>
          </cell>
          <cell r="AG209">
            <v>0</v>
          </cell>
          <cell r="AH209">
            <v>0</v>
          </cell>
          <cell r="AI209">
            <v>0</v>
          </cell>
          <cell r="AJ209">
            <v>14</v>
          </cell>
          <cell r="AK209">
            <v>49</v>
          </cell>
          <cell r="AL209">
            <v>0</v>
          </cell>
          <cell r="AM209">
            <v>18874</v>
          </cell>
          <cell r="AN209">
            <v>0</v>
          </cell>
          <cell r="AO209">
            <v>18874</v>
          </cell>
        </row>
        <row r="210">
          <cell r="B210" t="str">
            <v>(GC)PHYSICAL THERAPY</v>
          </cell>
          <cell r="C210" t="str">
            <v>U420</v>
          </cell>
          <cell r="D210">
            <v>0</v>
          </cell>
          <cell r="E210">
            <v>749</v>
          </cell>
          <cell r="F210">
            <v>-61</v>
          </cell>
          <cell r="G210">
            <v>45</v>
          </cell>
          <cell r="H210">
            <v>526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174</v>
          </cell>
          <cell r="N210">
            <v>-181</v>
          </cell>
          <cell r="O210">
            <v>-90</v>
          </cell>
          <cell r="P210">
            <v>0</v>
          </cell>
          <cell r="Q210">
            <v>6806</v>
          </cell>
          <cell r="R210">
            <v>9148</v>
          </cell>
          <cell r="S210">
            <v>11612</v>
          </cell>
          <cell r="T210">
            <v>13963</v>
          </cell>
          <cell r="U210">
            <v>15047</v>
          </cell>
          <cell r="V210">
            <v>19829</v>
          </cell>
          <cell r="W210">
            <v>26829</v>
          </cell>
          <cell r="X210">
            <v>18256</v>
          </cell>
          <cell r="Y210">
            <v>19656</v>
          </cell>
          <cell r="Z210">
            <v>21539</v>
          </cell>
          <cell r="AA210">
            <v>16874</v>
          </cell>
          <cell r="AB210">
            <v>17405</v>
          </cell>
          <cell r="AC210">
            <v>11886</v>
          </cell>
          <cell r="AD210">
            <v>7042</v>
          </cell>
          <cell r="AE210">
            <v>1365</v>
          </cell>
          <cell r="AF210">
            <v>765</v>
          </cell>
          <cell r="AG210">
            <v>937</v>
          </cell>
          <cell r="AH210">
            <v>0</v>
          </cell>
          <cell r="AI210">
            <v>0</v>
          </cell>
          <cell r="AJ210">
            <v>2830</v>
          </cell>
          <cell r="AK210">
            <v>50</v>
          </cell>
          <cell r="AL210">
            <v>0</v>
          </cell>
          <cell r="AM210">
            <v>222951</v>
          </cell>
          <cell r="AN210">
            <v>-78610</v>
          </cell>
          <cell r="AO210">
            <v>144341</v>
          </cell>
        </row>
        <row r="211">
          <cell r="B211" t="str">
            <v>PHYSICAL THERAPY/VISIT</v>
          </cell>
          <cell r="C211" t="str">
            <v>U421</v>
          </cell>
          <cell r="D211">
            <v>0</v>
          </cell>
          <cell r="E211">
            <v>508</v>
          </cell>
          <cell r="F211">
            <v>-90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-126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228</v>
          </cell>
          <cell r="AK211">
            <v>50</v>
          </cell>
          <cell r="AL211">
            <v>0</v>
          </cell>
          <cell r="AM211">
            <v>520</v>
          </cell>
          <cell r="AN211">
            <v>0</v>
          </cell>
          <cell r="AO211">
            <v>520</v>
          </cell>
        </row>
        <row r="212">
          <cell r="B212" t="str">
            <v>__________/CLINIC</v>
          </cell>
          <cell r="C212" t="str">
            <v>U516</v>
          </cell>
          <cell r="D212">
            <v>0</v>
          </cell>
          <cell r="E212">
            <v>335</v>
          </cell>
          <cell r="F212">
            <v>-904</v>
          </cell>
          <cell r="G212">
            <v>111</v>
          </cell>
          <cell r="H212">
            <v>-89</v>
          </cell>
          <cell r="I212">
            <v>106</v>
          </cell>
          <cell r="J212">
            <v>92</v>
          </cell>
          <cell r="K212">
            <v>420</v>
          </cell>
          <cell r="L212">
            <v>0</v>
          </cell>
          <cell r="M212">
            <v>-249</v>
          </cell>
          <cell r="N212">
            <v>-1804</v>
          </cell>
          <cell r="O212">
            <v>0</v>
          </cell>
          <cell r="P212">
            <v>-100</v>
          </cell>
          <cell r="Q212">
            <v>3394</v>
          </cell>
          <cell r="R212">
            <v>3409</v>
          </cell>
          <cell r="S212">
            <v>5110</v>
          </cell>
          <cell r="T212">
            <v>3946</v>
          </cell>
          <cell r="U212">
            <v>4079</v>
          </cell>
          <cell r="V212">
            <v>4129</v>
          </cell>
          <cell r="W212">
            <v>4395</v>
          </cell>
          <cell r="X212">
            <v>4125</v>
          </cell>
          <cell r="Y212">
            <v>4120</v>
          </cell>
          <cell r="Z212">
            <v>3885</v>
          </cell>
          <cell r="AA212">
            <v>3231</v>
          </cell>
          <cell r="AB212">
            <v>4586</v>
          </cell>
          <cell r="AC212">
            <v>1642</v>
          </cell>
          <cell r="AD212">
            <v>1166</v>
          </cell>
          <cell r="AE212">
            <v>413</v>
          </cell>
          <cell r="AF212">
            <v>94</v>
          </cell>
          <cell r="AG212">
            <v>94</v>
          </cell>
          <cell r="AH212">
            <v>0</v>
          </cell>
          <cell r="AI212">
            <v>0</v>
          </cell>
          <cell r="AJ212">
            <v>1363</v>
          </cell>
          <cell r="AK212">
            <v>50</v>
          </cell>
          <cell r="AL212">
            <v>0</v>
          </cell>
          <cell r="AM212">
            <v>51099</v>
          </cell>
          <cell r="AN212">
            <v>0</v>
          </cell>
          <cell r="AO212">
            <v>51099</v>
          </cell>
        </row>
        <row r="213">
          <cell r="B213" t="str">
            <v>(GC) PRO FEE</v>
          </cell>
          <cell r="C213" t="str">
            <v>U960</v>
          </cell>
          <cell r="D213">
            <v>0</v>
          </cell>
          <cell r="E213">
            <v>1440</v>
          </cell>
          <cell r="F213">
            <v>592</v>
          </cell>
          <cell r="G213">
            <v>253</v>
          </cell>
          <cell r="H213">
            <v>-333</v>
          </cell>
          <cell r="I213">
            <v>380</v>
          </cell>
          <cell r="J213">
            <v>489</v>
          </cell>
          <cell r="K213">
            <v>0</v>
          </cell>
          <cell r="L213">
            <v>-43</v>
          </cell>
          <cell r="M213">
            <v>155</v>
          </cell>
          <cell r="N213">
            <v>363</v>
          </cell>
          <cell r="O213">
            <v>-162</v>
          </cell>
          <cell r="P213">
            <v>88</v>
          </cell>
          <cell r="Q213">
            <v>28285</v>
          </cell>
          <cell r="R213">
            <v>18207.5</v>
          </cell>
          <cell r="S213">
            <v>53066.5</v>
          </cell>
          <cell r="T213">
            <v>38237</v>
          </cell>
          <cell r="U213">
            <v>43631.5</v>
          </cell>
          <cell r="V213">
            <v>41645.5</v>
          </cell>
          <cell r="W213">
            <v>68837</v>
          </cell>
          <cell r="X213">
            <v>61830</v>
          </cell>
          <cell r="Y213">
            <v>50317</v>
          </cell>
          <cell r="Z213">
            <v>65579.5</v>
          </cell>
          <cell r="AA213">
            <v>41617.760000000002</v>
          </cell>
          <cell r="AB213">
            <v>59611</v>
          </cell>
          <cell r="AC213">
            <v>25940.5</v>
          </cell>
          <cell r="AD213">
            <v>6054</v>
          </cell>
          <cell r="AE213">
            <v>9521.5</v>
          </cell>
          <cell r="AF213">
            <v>4336</v>
          </cell>
          <cell r="AG213">
            <v>2733.5</v>
          </cell>
          <cell r="AH213">
            <v>0</v>
          </cell>
          <cell r="AI213">
            <v>0</v>
          </cell>
          <cell r="AJ213">
            <v>10082</v>
          </cell>
          <cell r="AK213">
            <v>50</v>
          </cell>
          <cell r="AL213">
            <v>-658135</v>
          </cell>
          <cell r="AM213">
            <v>-25380.239999999991</v>
          </cell>
          <cell r="AN213">
            <v>0</v>
          </cell>
          <cell r="AO213">
            <v>-25380.239999999991</v>
          </cell>
        </row>
        <row r="214">
          <cell r="B214" t="str">
            <v>PHYSICAL REHAB - UNION STREET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50.01</v>
          </cell>
          <cell r="AL214">
            <v>198198</v>
          </cell>
          <cell r="AM214">
            <v>198198</v>
          </cell>
          <cell r="AN214">
            <v>0</v>
          </cell>
          <cell r="AO214">
            <v>198198</v>
          </cell>
        </row>
        <row r="215">
          <cell r="B215" t="str">
            <v>(GC) OCCUPATIONAL THE</v>
          </cell>
          <cell r="C215" t="str">
            <v>U430</v>
          </cell>
          <cell r="D215">
            <v>0</v>
          </cell>
          <cell r="E215">
            <v>0</v>
          </cell>
          <cell r="F215">
            <v>-105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819</v>
          </cell>
          <cell r="M215">
            <v>879</v>
          </cell>
          <cell r="N215">
            <v>0</v>
          </cell>
          <cell r="O215">
            <v>0</v>
          </cell>
          <cell r="P215">
            <v>0</v>
          </cell>
          <cell r="Q215">
            <v>1758</v>
          </cell>
          <cell r="R215">
            <v>1294</v>
          </cell>
          <cell r="S215">
            <v>2177</v>
          </cell>
          <cell r="T215">
            <v>1198</v>
          </cell>
          <cell r="U215">
            <v>1655</v>
          </cell>
          <cell r="V215">
            <v>2906</v>
          </cell>
          <cell r="W215">
            <v>4342</v>
          </cell>
          <cell r="X215">
            <v>4545</v>
          </cell>
          <cell r="Y215">
            <v>3750</v>
          </cell>
          <cell r="Z215">
            <v>7403</v>
          </cell>
          <cell r="AA215">
            <v>3557</v>
          </cell>
          <cell r="AB215">
            <v>5436</v>
          </cell>
          <cell r="AC215">
            <v>1257</v>
          </cell>
          <cell r="AD215">
            <v>2516</v>
          </cell>
          <cell r="AE215">
            <v>345</v>
          </cell>
          <cell r="AF215">
            <v>1871</v>
          </cell>
          <cell r="AG215">
            <v>74</v>
          </cell>
          <cell r="AH215">
            <v>0</v>
          </cell>
          <cell r="AI215">
            <v>0</v>
          </cell>
          <cell r="AJ215">
            <v>735</v>
          </cell>
          <cell r="AK215">
            <v>51</v>
          </cell>
          <cell r="AL215">
            <v>-26704</v>
          </cell>
          <cell r="AM215">
            <v>21708</v>
          </cell>
          <cell r="AN215">
            <v>0</v>
          </cell>
          <cell r="AO215">
            <v>21708</v>
          </cell>
        </row>
        <row r="216">
          <cell r="B216" t="str">
            <v>OCCUPATIONAL THER/VISIT</v>
          </cell>
          <cell r="C216" t="str">
            <v>U431</v>
          </cell>
          <cell r="D216">
            <v>0</v>
          </cell>
          <cell r="E216">
            <v>531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51</v>
          </cell>
          <cell r="AL216">
            <v>0</v>
          </cell>
          <cell r="AM216">
            <v>531</v>
          </cell>
          <cell r="AN216">
            <v>0</v>
          </cell>
          <cell r="AO216">
            <v>531</v>
          </cell>
        </row>
        <row r="217">
          <cell r="B217" t="str">
            <v>PHYSICAL REHAB - UNION STREET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51.01</v>
          </cell>
          <cell r="AL217">
            <v>17554</v>
          </cell>
          <cell r="AM217">
            <v>17554</v>
          </cell>
          <cell r="AN217">
            <v>0</v>
          </cell>
          <cell r="AO217">
            <v>17554</v>
          </cell>
        </row>
        <row r="218">
          <cell r="B218" t="str">
            <v>(GC) SPEECH PATHOL</v>
          </cell>
          <cell r="C218" t="str">
            <v>U440</v>
          </cell>
          <cell r="D218">
            <v>0</v>
          </cell>
          <cell r="E218">
            <v>681</v>
          </cell>
          <cell r="F218">
            <v>720</v>
          </cell>
          <cell r="G218">
            <v>0</v>
          </cell>
          <cell r="H218">
            <v>496</v>
          </cell>
          <cell r="I218">
            <v>0</v>
          </cell>
          <cell r="J218">
            <v>0</v>
          </cell>
          <cell r="K218">
            <v>0</v>
          </cell>
          <cell r="L218">
            <v>180</v>
          </cell>
          <cell r="M218">
            <v>769</v>
          </cell>
          <cell r="N218">
            <v>409</v>
          </cell>
          <cell r="O218">
            <v>0</v>
          </cell>
          <cell r="P218">
            <v>0</v>
          </cell>
          <cell r="Q218">
            <v>3020</v>
          </cell>
          <cell r="R218">
            <v>3606</v>
          </cell>
          <cell r="S218">
            <v>4285</v>
          </cell>
          <cell r="T218">
            <v>4092</v>
          </cell>
          <cell r="U218">
            <v>7290</v>
          </cell>
          <cell r="V218">
            <v>4221</v>
          </cell>
          <cell r="W218">
            <v>13333</v>
          </cell>
          <cell r="X218">
            <v>8195</v>
          </cell>
          <cell r="Y218">
            <v>9578</v>
          </cell>
          <cell r="Z218">
            <v>11368</v>
          </cell>
          <cell r="AA218">
            <v>7037</v>
          </cell>
          <cell r="AB218">
            <v>11093</v>
          </cell>
          <cell r="AC218">
            <v>2643</v>
          </cell>
          <cell r="AD218">
            <v>952</v>
          </cell>
          <cell r="AE218">
            <v>655</v>
          </cell>
          <cell r="AF218">
            <v>849</v>
          </cell>
          <cell r="AG218">
            <v>570</v>
          </cell>
          <cell r="AH218">
            <v>0</v>
          </cell>
          <cell r="AI218">
            <v>0</v>
          </cell>
          <cell r="AJ218">
            <v>1800</v>
          </cell>
          <cell r="AK218">
            <v>52</v>
          </cell>
          <cell r="AL218">
            <v>-103318</v>
          </cell>
          <cell r="AM218">
            <v>-5476</v>
          </cell>
          <cell r="AN218">
            <v>0</v>
          </cell>
          <cell r="AO218">
            <v>-5476</v>
          </cell>
        </row>
        <row r="219">
          <cell r="B219" t="str">
            <v>(GC) AUDIOLOGY</v>
          </cell>
          <cell r="C219" t="str">
            <v>U470</v>
          </cell>
          <cell r="D219">
            <v>0</v>
          </cell>
          <cell r="E219">
            <v>72</v>
          </cell>
          <cell r="F219">
            <v>-235</v>
          </cell>
          <cell r="G219">
            <v>196</v>
          </cell>
          <cell r="H219">
            <v>-95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-18</v>
          </cell>
          <cell r="O219">
            <v>0</v>
          </cell>
          <cell r="P219">
            <v>0</v>
          </cell>
          <cell r="Q219">
            <v>3911</v>
          </cell>
          <cell r="R219">
            <v>4420</v>
          </cell>
          <cell r="S219">
            <v>5555</v>
          </cell>
          <cell r="T219">
            <v>4252</v>
          </cell>
          <cell r="U219">
            <v>4664</v>
          </cell>
          <cell r="V219">
            <v>6160</v>
          </cell>
          <cell r="W219">
            <v>7422</v>
          </cell>
          <cell r="X219">
            <v>8109</v>
          </cell>
          <cell r="Y219">
            <v>5330</v>
          </cell>
          <cell r="Z219">
            <v>8817</v>
          </cell>
          <cell r="AA219">
            <v>4572</v>
          </cell>
          <cell r="AB219">
            <v>7623</v>
          </cell>
          <cell r="AC219">
            <v>1740</v>
          </cell>
          <cell r="AD219">
            <v>1908</v>
          </cell>
          <cell r="AE219">
            <v>2644</v>
          </cell>
          <cell r="AF219">
            <v>310</v>
          </cell>
          <cell r="AG219">
            <v>648</v>
          </cell>
          <cell r="AH219">
            <v>0</v>
          </cell>
          <cell r="AI219">
            <v>0</v>
          </cell>
          <cell r="AJ219">
            <v>4048</v>
          </cell>
          <cell r="AK219">
            <v>52</v>
          </cell>
          <cell r="AL219">
            <v>0</v>
          </cell>
          <cell r="AM219">
            <v>82053</v>
          </cell>
          <cell r="AN219">
            <v>0</v>
          </cell>
          <cell r="AO219">
            <v>82053</v>
          </cell>
        </row>
        <row r="220">
          <cell r="B220" t="str">
            <v>SPEECH - UNION STREET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52.01</v>
          </cell>
          <cell r="AL220">
            <v>49691</v>
          </cell>
          <cell r="AM220">
            <v>49691</v>
          </cell>
          <cell r="AN220">
            <v>0</v>
          </cell>
          <cell r="AO220">
            <v>49691</v>
          </cell>
        </row>
        <row r="221">
          <cell r="B221" t="str">
            <v>(GC) CARDIOLOGY</v>
          </cell>
          <cell r="C221" t="str">
            <v>U480</v>
          </cell>
          <cell r="D221">
            <v>0</v>
          </cell>
          <cell r="E221">
            <v>1001</v>
          </cell>
          <cell r="F221">
            <v>2100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1895</v>
          </cell>
          <cell r="R221">
            <v>4900</v>
          </cell>
          <cell r="S221">
            <v>7181</v>
          </cell>
          <cell r="T221">
            <v>7437.64</v>
          </cell>
          <cell r="U221">
            <v>8075</v>
          </cell>
          <cell r="V221">
            <v>7347</v>
          </cell>
          <cell r="W221">
            <v>10949</v>
          </cell>
          <cell r="X221">
            <v>3475.28</v>
          </cell>
          <cell r="Y221">
            <v>5070</v>
          </cell>
          <cell r="Z221">
            <v>8742</v>
          </cell>
          <cell r="AA221">
            <v>5960</v>
          </cell>
          <cell r="AB221">
            <v>8387.64</v>
          </cell>
          <cell r="AC221">
            <v>2637</v>
          </cell>
          <cell r="AD221">
            <v>1702</v>
          </cell>
          <cell r="AE221">
            <v>-495</v>
          </cell>
          <cell r="AF221">
            <v>700</v>
          </cell>
          <cell r="AG221">
            <v>495</v>
          </cell>
          <cell r="AH221">
            <v>0</v>
          </cell>
          <cell r="AI221">
            <v>0</v>
          </cell>
          <cell r="AJ221">
            <v>2934</v>
          </cell>
          <cell r="AK221">
            <v>53</v>
          </cell>
          <cell r="AL221">
            <v>138842</v>
          </cell>
          <cell r="AM221">
            <v>229335.56</v>
          </cell>
          <cell r="AN221">
            <v>0</v>
          </cell>
          <cell r="AO221">
            <v>229335.56</v>
          </cell>
        </row>
        <row r="222">
          <cell r="B222" t="str">
            <v>CARDIAC CATH LAB</v>
          </cell>
          <cell r="C222" t="str">
            <v>U481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401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2254</v>
          </cell>
          <cell r="R222">
            <v>2254</v>
          </cell>
          <cell r="S222">
            <v>11326</v>
          </cell>
          <cell r="T222">
            <v>2254</v>
          </cell>
          <cell r="U222">
            <v>4508</v>
          </cell>
          <cell r="V222">
            <v>13356</v>
          </cell>
          <cell r="W222">
            <v>12228</v>
          </cell>
          <cell r="X222">
            <v>17997</v>
          </cell>
          <cell r="Y222">
            <v>1741</v>
          </cell>
          <cell r="Z222">
            <v>12773</v>
          </cell>
          <cell r="AA222">
            <v>6528</v>
          </cell>
          <cell r="AB222">
            <v>9620</v>
          </cell>
          <cell r="AC222">
            <v>6564</v>
          </cell>
          <cell r="AD222">
            <v>8855</v>
          </cell>
          <cell r="AE222">
            <v>2969</v>
          </cell>
          <cell r="AF222">
            <v>1709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53</v>
          </cell>
          <cell r="AL222">
            <v>0</v>
          </cell>
          <cell r="AM222">
            <v>117337</v>
          </cell>
          <cell r="AN222">
            <v>0</v>
          </cell>
          <cell r="AO222">
            <v>117337</v>
          </cell>
        </row>
        <row r="223">
          <cell r="B223" t="str">
            <v>STRESS TEST</v>
          </cell>
          <cell r="C223" t="str">
            <v>U482</v>
          </cell>
          <cell r="D223">
            <v>0</v>
          </cell>
          <cell r="E223">
            <v>0</v>
          </cell>
          <cell r="F223">
            <v>-267.36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212</v>
          </cell>
          <cell r="R223">
            <v>435.26</v>
          </cell>
          <cell r="S223">
            <v>2176.3000000000002</v>
          </cell>
          <cell r="T223">
            <v>1088.1500000000001</v>
          </cell>
          <cell r="U223">
            <v>652.89</v>
          </cell>
          <cell r="V223">
            <v>1088.1500000000001</v>
          </cell>
          <cell r="W223">
            <v>1523.41</v>
          </cell>
          <cell r="X223">
            <v>1517.78</v>
          </cell>
          <cell r="Y223">
            <v>1523.41</v>
          </cell>
          <cell r="Z223">
            <v>652.89</v>
          </cell>
          <cell r="AA223">
            <v>2829.19</v>
          </cell>
          <cell r="AB223">
            <v>1958.67</v>
          </cell>
          <cell r="AC223">
            <v>652.89</v>
          </cell>
          <cell r="AD223">
            <v>0</v>
          </cell>
          <cell r="AE223">
            <v>435.26</v>
          </cell>
          <cell r="AF223">
            <v>217.63</v>
          </cell>
          <cell r="AG223">
            <v>217.63</v>
          </cell>
          <cell r="AH223">
            <v>0</v>
          </cell>
          <cell r="AI223">
            <v>0</v>
          </cell>
          <cell r="AJ223">
            <v>0</v>
          </cell>
          <cell r="AK223">
            <v>53</v>
          </cell>
          <cell r="AL223">
            <v>0</v>
          </cell>
          <cell r="AM223">
            <v>16914.150000000001</v>
          </cell>
          <cell r="AN223">
            <v>0</v>
          </cell>
          <cell r="AO223">
            <v>16914.150000000001</v>
          </cell>
        </row>
        <row r="224">
          <cell r="B224" t="str">
            <v>(GC) EKG/ECG</v>
          </cell>
          <cell r="C224" t="str">
            <v>U730</v>
          </cell>
          <cell r="D224">
            <v>0</v>
          </cell>
          <cell r="E224">
            <v>105</v>
          </cell>
          <cell r="F224">
            <v>28</v>
          </cell>
          <cell r="G224">
            <v>0</v>
          </cell>
          <cell r="H224">
            <v>64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-192</v>
          </cell>
          <cell r="O224">
            <v>0</v>
          </cell>
          <cell r="P224">
            <v>0</v>
          </cell>
          <cell r="Q224">
            <v>2228</v>
          </cell>
          <cell r="R224">
            <v>1500</v>
          </cell>
          <cell r="S224">
            <v>4252</v>
          </cell>
          <cell r="T224">
            <v>2064</v>
          </cell>
          <cell r="U224">
            <v>3233</v>
          </cell>
          <cell r="V224">
            <v>2797</v>
          </cell>
          <cell r="W224">
            <v>4809</v>
          </cell>
          <cell r="X224">
            <v>3539</v>
          </cell>
          <cell r="Y224">
            <v>2912</v>
          </cell>
          <cell r="Z224">
            <v>3921</v>
          </cell>
          <cell r="AA224">
            <v>3609</v>
          </cell>
          <cell r="AB224">
            <v>4805</v>
          </cell>
          <cell r="AC224">
            <v>1817</v>
          </cell>
          <cell r="AD224">
            <v>751</v>
          </cell>
          <cell r="AE224">
            <v>707</v>
          </cell>
          <cell r="AF224">
            <v>414</v>
          </cell>
          <cell r="AG224">
            <v>182</v>
          </cell>
          <cell r="AH224">
            <v>0</v>
          </cell>
          <cell r="AI224">
            <v>0</v>
          </cell>
          <cell r="AJ224">
            <v>192</v>
          </cell>
          <cell r="AK224">
            <v>53</v>
          </cell>
          <cell r="AL224">
            <v>0</v>
          </cell>
          <cell r="AM224">
            <v>43737</v>
          </cell>
          <cell r="AN224">
            <v>-3901</v>
          </cell>
          <cell r="AO224">
            <v>39836</v>
          </cell>
        </row>
        <row r="225">
          <cell r="B225" t="str">
            <v>EDUC/TRAINING</v>
          </cell>
          <cell r="C225" t="str">
            <v>U942</v>
          </cell>
          <cell r="D225">
            <v>0</v>
          </cell>
          <cell r="E225">
            <v>0</v>
          </cell>
          <cell r="F225">
            <v>0</v>
          </cell>
          <cell r="G225">
            <v>35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-140</v>
          </cell>
          <cell r="O225">
            <v>0</v>
          </cell>
          <cell r="P225">
            <v>0</v>
          </cell>
          <cell r="Q225">
            <v>1471</v>
          </cell>
          <cell r="R225">
            <v>2061</v>
          </cell>
          <cell r="S225">
            <v>2258</v>
          </cell>
          <cell r="T225">
            <v>1657</v>
          </cell>
          <cell r="U225">
            <v>1314</v>
          </cell>
          <cell r="V225">
            <v>1507</v>
          </cell>
          <cell r="W225">
            <v>3293</v>
          </cell>
          <cell r="X225">
            <v>1949</v>
          </cell>
          <cell r="Y225">
            <v>1345</v>
          </cell>
          <cell r="Z225">
            <v>2445</v>
          </cell>
          <cell r="AA225">
            <v>1634</v>
          </cell>
          <cell r="AB225">
            <v>1886</v>
          </cell>
          <cell r="AC225">
            <v>1175</v>
          </cell>
          <cell r="AD225">
            <v>125</v>
          </cell>
          <cell r="AE225">
            <v>110</v>
          </cell>
          <cell r="AF225">
            <v>35</v>
          </cell>
          <cell r="AG225">
            <v>35</v>
          </cell>
          <cell r="AH225">
            <v>0</v>
          </cell>
          <cell r="AI225">
            <v>0</v>
          </cell>
          <cell r="AJ225">
            <v>1060</v>
          </cell>
          <cell r="AK225">
            <v>53</v>
          </cell>
          <cell r="AL225">
            <v>0</v>
          </cell>
          <cell r="AM225">
            <v>25255</v>
          </cell>
          <cell r="AN225">
            <v>0</v>
          </cell>
          <cell r="AO225">
            <v>25255</v>
          </cell>
        </row>
        <row r="226">
          <cell r="B226" t="str">
            <v>CARDIAC REHAB</v>
          </cell>
          <cell r="C226" t="str">
            <v>U943</v>
          </cell>
          <cell r="D226">
            <v>0</v>
          </cell>
          <cell r="E226">
            <v>0</v>
          </cell>
          <cell r="F226">
            <v>27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37</v>
          </cell>
          <cell r="R226">
            <v>249</v>
          </cell>
          <cell r="S226">
            <v>64</v>
          </cell>
          <cell r="T226">
            <v>249</v>
          </cell>
          <cell r="U226">
            <v>720</v>
          </cell>
          <cell r="V226">
            <v>286</v>
          </cell>
          <cell r="W226">
            <v>2180</v>
          </cell>
          <cell r="X226">
            <v>769</v>
          </cell>
          <cell r="Y226">
            <v>666</v>
          </cell>
          <cell r="Z226">
            <v>481</v>
          </cell>
          <cell r="AA226">
            <v>333</v>
          </cell>
          <cell r="AB226">
            <v>111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53</v>
          </cell>
          <cell r="AL226">
            <v>0</v>
          </cell>
          <cell r="AM226">
            <v>6172</v>
          </cell>
          <cell r="AN226">
            <v>0</v>
          </cell>
          <cell r="AO226">
            <v>6172</v>
          </cell>
        </row>
        <row r="227">
          <cell r="B227" t="str">
            <v>(GC) EEG</v>
          </cell>
          <cell r="C227" t="str">
            <v>U740</v>
          </cell>
          <cell r="D227">
            <v>0</v>
          </cell>
          <cell r="E227">
            <v>0</v>
          </cell>
          <cell r="F227">
            <v>0</v>
          </cell>
          <cell r="G227">
            <v>85</v>
          </cell>
          <cell r="H227">
            <v>0</v>
          </cell>
          <cell r="I227">
            <v>0</v>
          </cell>
          <cell r="J227">
            <v>206</v>
          </cell>
          <cell r="K227">
            <v>227</v>
          </cell>
          <cell r="L227">
            <v>0</v>
          </cell>
          <cell r="M227">
            <v>0</v>
          </cell>
          <cell r="N227">
            <v>-908</v>
          </cell>
          <cell r="O227">
            <v>0</v>
          </cell>
          <cell r="P227">
            <v>0</v>
          </cell>
          <cell r="Q227">
            <v>7634</v>
          </cell>
          <cell r="R227">
            <v>5200</v>
          </cell>
          <cell r="S227">
            <v>12897</v>
          </cell>
          <cell r="T227">
            <v>6486</v>
          </cell>
          <cell r="U227">
            <v>10547</v>
          </cell>
          <cell r="V227">
            <v>12174</v>
          </cell>
          <cell r="W227">
            <v>16129</v>
          </cell>
          <cell r="X227">
            <v>9601</v>
          </cell>
          <cell r="Y227">
            <v>12496</v>
          </cell>
          <cell r="Z227">
            <v>15663</v>
          </cell>
          <cell r="AA227">
            <v>11148</v>
          </cell>
          <cell r="AB227">
            <v>14389</v>
          </cell>
          <cell r="AC227">
            <v>4286</v>
          </cell>
          <cell r="AD227">
            <v>727</v>
          </cell>
          <cell r="AE227">
            <v>639</v>
          </cell>
          <cell r="AF227">
            <v>1404</v>
          </cell>
          <cell r="AG227">
            <v>231</v>
          </cell>
          <cell r="AH227">
            <v>0</v>
          </cell>
          <cell r="AI227">
            <v>0</v>
          </cell>
          <cell r="AJ227">
            <v>5654</v>
          </cell>
          <cell r="AK227">
            <v>54</v>
          </cell>
          <cell r="AL227">
            <v>-81289</v>
          </cell>
          <cell r="AM227">
            <v>65626</v>
          </cell>
          <cell r="AN227">
            <v>-58544</v>
          </cell>
          <cell r="AO227">
            <v>7082</v>
          </cell>
        </row>
        <row r="228">
          <cell r="B228" t="str">
            <v>EMG</v>
          </cell>
          <cell r="C228" t="str">
            <v>U922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5162</v>
          </cell>
          <cell r="R228">
            <v>6929</v>
          </cell>
          <cell r="S228">
            <v>2456</v>
          </cell>
          <cell r="T228">
            <v>5598</v>
          </cell>
          <cell r="U228">
            <v>9779</v>
          </cell>
          <cell r="V228">
            <v>5265</v>
          </cell>
          <cell r="W228">
            <v>13305</v>
          </cell>
          <cell r="X228">
            <v>10923</v>
          </cell>
          <cell r="Y228">
            <v>3293</v>
          </cell>
          <cell r="Z228">
            <v>9963</v>
          </cell>
          <cell r="AA228">
            <v>5578</v>
          </cell>
          <cell r="AB228">
            <v>6384</v>
          </cell>
          <cell r="AC228">
            <v>2462</v>
          </cell>
          <cell r="AD228">
            <v>1166</v>
          </cell>
          <cell r="AE228">
            <v>1172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260</v>
          </cell>
          <cell r="AK228">
            <v>54</v>
          </cell>
          <cell r="AL228">
            <v>0</v>
          </cell>
          <cell r="AM228">
            <v>89695</v>
          </cell>
          <cell r="AN228">
            <v>0</v>
          </cell>
          <cell r="AO228">
            <v>89695</v>
          </cell>
        </row>
        <row r="229">
          <cell r="B229" t="str">
            <v>(GC) MED-SUR SUPPLIES</v>
          </cell>
          <cell r="C229" t="str">
            <v>U270</v>
          </cell>
          <cell r="D229">
            <v>0</v>
          </cell>
          <cell r="E229">
            <v>1996.5</v>
          </cell>
          <cell r="F229">
            <v>2803.94</v>
          </cell>
          <cell r="G229">
            <v>290.58999999999997</v>
          </cell>
          <cell r="H229">
            <v>249</v>
          </cell>
          <cell r="I229">
            <v>1146</v>
          </cell>
          <cell r="J229">
            <v>1378</v>
          </cell>
          <cell r="K229">
            <v>0</v>
          </cell>
          <cell r="L229">
            <v>0</v>
          </cell>
          <cell r="M229">
            <v>-17</v>
          </cell>
          <cell r="N229">
            <v>72</v>
          </cell>
          <cell r="O229">
            <v>0</v>
          </cell>
          <cell r="P229">
            <v>0</v>
          </cell>
          <cell r="Q229">
            <v>16590.72</v>
          </cell>
          <cell r="R229">
            <v>13427.51</v>
          </cell>
          <cell r="S229">
            <v>20684.759999999998</v>
          </cell>
          <cell r="T229">
            <v>21704.51</v>
          </cell>
          <cell r="U229">
            <v>23341.279999999999</v>
          </cell>
          <cell r="V229">
            <v>28662.86</v>
          </cell>
          <cell r="W229">
            <v>37711.32</v>
          </cell>
          <cell r="X229">
            <v>42873.74</v>
          </cell>
          <cell r="Y229">
            <v>25225.53</v>
          </cell>
          <cell r="Z229">
            <v>48440.45</v>
          </cell>
          <cell r="AA229">
            <v>37690.660000000003</v>
          </cell>
          <cell r="AB229">
            <v>43975.95</v>
          </cell>
          <cell r="AC229">
            <v>14504.04</v>
          </cell>
          <cell r="AD229">
            <v>6039.73</v>
          </cell>
          <cell r="AE229">
            <v>5022.72</v>
          </cell>
          <cell r="AF229">
            <v>3655.37</v>
          </cell>
          <cell r="AG229">
            <v>1896.22</v>
          </cell>
          <cell r="AH229">
            <v>0</v>
          </cell>
          <cell r="AI229">
            <v>0</v>
          </cell>
          <cell r="AJ229">
            <v>9696.26</v>
          </cell>
          <cell r="AK229">
            <v>55</v>
          </cell>
          <cell r="AL229">
            <v>-410644</v>
          </cell>
          <cell r="AM229">
            <v>-1581.3400000000838</v>
          </cell>
          <cell r="AN229">
            <v>0</v>
          </cell>
          <cell r="AO229">
            <v>-1581.3400000000838</v>
          </cell>
        </row>
        <row r="230">
          <cell r="B230" t="str">
            <v>SUPPLY/OTHER</v>
          </cell>
          <cell r="C230" t="str">
            <v>U279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289</v>
          </cell>
          <cell r="R230">
            <v>241</v>
          </cell>
          <cell r="S230">
            <v>195</v>
          </cell>
          <cell r="T230">
            <v>0</v>
          </cell>
          <cell r="U230">
            <v>289</v>
          </cell>
          <cell r="V230">
            <v>289</v>
          </cell>
          <cell r="W230">
            <v>240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315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55</v>
          </cell>
          <cell r="AL230">
            <v>0</v>
          </cell>
          <cell r="AM230">
            <v>1858</v>
          </cell>
          <cell r="AN230">
            <v>0</v>
          </cell>
          <cell r="AO230">
            <v>1858</v>
          </cell>
        </row>
        <row r="231">
          <cell r="B231" t="str">
            <v>__________/SUPPLY</v>
          </cell>
          <cell r="C231" t="str">
            <v>U27X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562</v>
          </cell>
          <cell r="S231">
            <v>0</v>
          </cell>
          <cell r="T231">
            <v>281</v>
          </cell>
          <cell r="U231">
            <v>562</v>
          </cell>
          <cell r="V231">
            <v>397</v>
          </cell>
          <cell r="W231">
            <v>562</v>
          </cell>
          <cell r="X231">
            <v>281</v>
          </cell>
          <cell r="Y231">
            <v>281</v>
          </cell>
          <cell r="Z231">
            <v>743.5</v>
          </cell>
          <cell r="AA231">
            <v>1206</v>
          </cell>
          <cell r="AB231">
            <v>10816.5</v>
          </cell>
          <cell r="AC231">
            <v>462.5</v>
          </cell>
          <cell r="AD231">
            <v>843</v>
          </cell>
          <cell r="AE231">
            <v>281</v>
          </cell>
          <cell r="AF231">
            <v>40</v>
          </cell>
          <cell r="AG231">
            <v>286</v>
          </cell>
          <cell r="AH231">
            <v>0</v>
          </cell>
          <cell r="AI231">
            <v>0</v>
          </cell>
          <cell r="AJ231">
            <v>0</v>
          </cell>
          <cell r="AK231">
            <v>55</v>
          </cell>
          <cell r="AL231">
            <v>0</v>
          </cell>
          <cell r="AM231">
            <v>17604.5</v>
          </cell>
          <cell r="AN231">
            <v>0</v>
          </cell>
          <cell r="AO231">
            <v>17604.5</v>
          </cell>
        </row>
        <row r="232">
          <cell r="B232" t="str">
            <v>MED/SURG SUP</v>
          </cell>
          <cell r="C232" t="str">
            <v>U62X</v>
          </cell>
          <cell r="D232">
            <v>0</v>
          </cell>
          <cell r="E232">
            <v>38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71</v>
          </cell>
          <cell r="R232">
            <v>2</v>
          </cell>
          <cell r="S232">
            <v>151</v>
          </cell>
          <cell r="T232">
            <v>378</v>
          </cell>
          <cell r="U232">
            <v>93</v>
          </cell>
          <cell r="V232">
            <v>133</v>
          </cell>
          <cell r="W232">
            <v>568</v>
          </cell>
          <cell r="X232">
            <v>1</v>
          </cell>
          <cell r="Y232">
            <v>-111</v>
          </cell>
          <cell r="Z232">
            <v>1401</v>
          </cell>
          <cell r="AA232">
            <v>-14</v>
          </cell>
          <cell r="AB232">
            <v>1198</v>
          </cell>
          <cell r="AC232">
            <v>195</v>
          </cell>
          <cell r="AD232">
            <v>0</v>
          </cell>
          <cell r="AE232">
            <v>141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55</v>
          </cell>
          <cell r="AL232">
            <v>0</v>
          </cell>
          <cell r="AM232">
            <v>4245</v>
          </cell>
          <cell r="AN232">
            <v>0</v>
          </cell>
          <cell r="AO232">
            <v>4245</v>
          </cell>
        </row>
        <row r="233">
          <cell r="B233" t="str">
            <v>(GC) PHARMACY</v>
          </cell>
          <cell r="C233" t="str">
            <v>U250</v>
          </cell>
          <cell r="D233">
            <v>0</v>
          </cell>
          <cell r="E233">
            <v>6755.3</v>
          </cell>
          <cell r="F233">
            <v>707.3</v>
          </cell>
          <cell r="G233">
            <v>79</v>
          </cell>
          <cell r="H233">
            <v>27.8</v>
          </cell>
          <cell r="I233">
            <v>313.10000000000002</v>
          </cell>
          <cell r="J233">
            <v>304.5</v>
          </cell>
          <cell r="K233">
            <v>573.6</v>
          </cell>
          <cell r="L233">
            <v>0</v>
          </cell>
          <cell r="M233">
            <v>7454.4</v>
          </cell>
          <cell r="N233">
            <v>58.9</v>
          </cell>
          <cell r="O233">
            <v>0</v>
          </cell>
          <cell r="P233">
            <v>0</v>
          </cell>
          <cell r="Q233">
            <v>23382.04</v>
          </cell>
          <cell r="R233">
            <v>31125.200000000001</v>
          </cell>
          <cell r="S233">
            <v>87004.2</v>
          </cell>
          <cell r="T233">
            <v>36257.5</v>
          </cell>
          <cell r="U233">
            <v>51379.199999999997</v>
          </cell>
          <cell r="V233">
            <v>59664.38</v>
          </cell>
          <cell r="W233">
            <v>101094.65</v>
          </cell>
          <cell r="X233">
            <v>59044.42</v>
          </cell>
          <cell r="Y233">
            <v>42416.9</v>
          </cell>
          <cell r="Z233">
            <v>142259.41</v>
          </cell>
          <cell r="AA233">
            <v>51275.9</v>
          </cell>
          <cell r="AB233">
            <v>43513.47</v>
          </cell>
          <cell r="AC233">
            <v>23145.46</v>
          </cell>
          <cell r="AD233">
            <v>10073.35</v>
          </cell>
          <cell r="AE233">
            <v>3067.95</v>
          </cell>
          <cell r="AF233">
            <v>6542.55</v>
          </cell>
          <cell r="AG233">
            <v>1625</v>
          </cell>
          <cell r="AH233">
            <v>0</v>
          </cell>
          <cell r="AI233">
            <v>0</v>
          </cell>
          <cell r="AJ233">
            <v>1760.45</v>
          </cell>
          <cell r="AK233">
            <v>56</v>
          </cell>
          <cell r="AL233">
            <v>-1206684</v>
          </cell>
          <cell r="AM233">
            <v>-415778.07000000018</v>
          </cell>
          <cell r="AN233">
            <v>0</v>
          </cell>
          <cell r="AO233">
            <v>-415778.07000000018</v>
          </cell>
        </row>
        <row r="234">
          <cell r="B234" t="str">
            <v>(GC) IV THERAPY</v>
          </cell>
          <cell r="C234" t="str">
            <v>U260</v>
          </cell>
          <cell r="D234">
            <v>0</v>
          </cell>
          <cell r="E234">
            <v>473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1132</v>
          </cell>
          <cell r="R234">
            <v>870</v>
          </cell>
          <cell r="S234">
            <v>2920</v>
          </cell>
          <cell r="T234">
            <v>935</v>
          </cell>
          <cell r="U234">
            <v>1578</v>
          </cell>
          <cell r="V234">
            <v>142</v>
          </cell>
          <cell r="W234">
            <v>1624</v>
          </cell>
          <cell r="X234">
            <v>1507</v>
          </cell>
          <cell r="Y234">
            <v>1586</v>
          </cell>
          <cell r="Z234">
            <v>3449</v>
          </cell>
          <cell r="AA234">
            <v>621</v>
          </cell>
          <cell r="AB234">
            <v>3495</v>
          </cell>
          <cell r="AC234">
            <v>245</v>
          </cell>
          <cell r="AD234">
            <v>1539</v>
          </cell>
          <cell r="AE234">
            <v>1576</v>
          </cell>
          <cell r="AF234">
            <v>139</v>
          </cell>
          <cell r="AG234">
            <v>0</v>
          </cell>
          <cell r="AH234">
            <v>0</v>
          </cell>
          <cell r="AI234">
            <v>0</v>
          </cell>
          <cell r="AJ234">
            <v>886</v>
          </cell>
          <cell r="AK234">
            <v>56</v>
          </cell>
          <cell r="AL234">
            <v>0</v>
          </cell>
          <cell r="AM234">
            <v>24717</v>
          </cell>
          <cell r="AN234">
            <v>0</v>
          </cell>
          <cell r="AO234">
            <v>24717</v>
          </cell>
        </row>
        <row r="235">
          <cell r="B235" t="str">
            <v>DRUG/DETAIL CODE</v>
          </cell>
          <cell r="C235" t="str">
            <v>U636</v>
          </cell>
          <cell r="D235">
            <v>0</v>
          </cell>
          <cell r="E235">
            <v>5881.9</v>
          </cell>
          <cell r="F235">
            <v>-456.8</v>
          </cell>
          <cell r="G235">
            <v>1065.3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870.9</v>
          </cell>
          <cell r="O235">
            <v>0</v>
          </cell>
          <cell r="P235">
            <v>0</v>
          </cell>
          <cell r="Q235">
            <v>21469</v>
          </cell>
          <cell r="R235">
            <v>8674.7000000000007</v>
          </cell>
          <cell r="S235">
            <v>47739</v>
          </cell>
          <cell r="T235">
            <v>39775.699999999997</v>
          </cell>
          <cell r="U235">
            <v>43456.9</v>
          </cell>
          <cell r="V235">
            <v>16144.5</v>
          </cell>
          <cell r="W235">
            <v>94004.5</v>
          </cell>
          <cell r="X235">
            <v>83428.7</v>
          </cell>
          <cell r="Y235">
            <v>80903.8</v>
          </cell>
          <cell r="Z235">
            <v>118337.60000000001</v>
          </cell>
          <cell r="AA235">
            <v>108713.4</v>
          </cell>
          <cell r="AB235">
            <v>72632.600000000006</v>
          </cell>
          <cell r="AC235">
            <v>28609.8</v>
          </cell>
          <cell r="AD235">
            <v>27408.7</v>
          </cell>
          <cell r="AE235">
            <v>6074.6</v>
          </cell>
          <cell r="AF235">
            <v>11407.7</v>
          </cell>
          <cell r="AG235">
            <v>1224.3</v>
          </cell>
          <cell r="AH235">
            <v>0</v>
          </cell>
          <cell r="AI235">
            <v>0</v>
          </cell>
          <cell r="AJ235">
            <v>10271.950000000001</v>
          </cell>
          <cell r="AK235">
            <v>56</v>
          </cell>
          <cell r="AL235">
            <v>0</v>
          </cell>
          <cell r="AM235">
            <v>827638.74999999988</v>
          </cell>
          <cell r="AN235">
            <v>0</v>
          </cell>
          <cell r="AO235">
            <v>827638.74999999988</v>
          </cell>
        </row>
        <row r="236">
          <cell r="B236" t="str">
            <v>EPO&gt;10,000 UNITS</v>
          </cell>
          <cell r="C236" t="str">
            <v>U63X</v>
          </cell>
          <cell r="D236">
            <v>0</v>
          </cell>
          <cell r="E236">
            <v>0</v>
          </cell>
          <cell r="F236">
            <v>-2920</v>
          </cell>
          <cell r="G236">
            <v>-9364</v>
          </cell>
          <cell r="H236">
            <v>0</v>
          </cell>
          <cell r="I236">
            <v>2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-3850</v>
          </cell>
          <cell r="O236">
            <v>0</v>
          </cell>
          <cell r="P236">
            <v>0</v>
          </cell>
          <cell r="Q236">
            <v>4060</v>
          </cell>
          <cell r="R236">
            <v>4840</v>
          </cell>
          <cell r="S236">
            <v>19700</v>
          </cell>
          <cell r="T236">
            <v>6130</v>
          </cell>
          <cell r="U236">
            <v>7770</v>
          </cell>
          <cell r="V236">
            <v>11230</v>
          </cell>
          <cell r="W236">
            <v>470</v>
          </cell>
          <cell r="X236">
            <v>11095</v>
          </cell>
          <cell r="Y236">
            <v>5580</v>
          </cell>
          <cell r="Z236">
            <v>5618</v>
          </cell>
          <cell r="AA236">
            <v>3246</v>
          </cell>
          <cell r="AB236">
            <v>8488</v>
          </cell>
          <cell r="AC236">
            <v>340</v>
          </cell>
          <cell r="AD236">
            <v>3840</v>
          </cell>
          <cell r="AE236">
            <v>180</v>
          </cell>
          <cell r="AF236">
            <v>-235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56</v>
          </cell>
          <cell r="AL236">
            <v>0</v>
          </cell>
          <cell r="AM236">
            <v>76220</v>
          </cell>
          <cell r="AN236">
            <v>0</v>
          </cell>
          <cell r="AO236">
            <v>76220</v>
          </cell>
        </row>
        <row r="237">
          <cell r="B237" t="str">
            <v>FAMILY PLANNING CLINIC</v>
          </cell>
          <cell r="C237" t="str">
            <v>U517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25995</v>
          </cell>
          <cell r="R237">
            <v>20851.5</v>
          </cell>
          <cell r="S237">
            <v>33694.5</v>
          </cell>
          <cell r="T237">
            <v>28328</v>
          </cell>
          <cell r="U237">
            <v>36183.5</v>
          </cell>
          <cell r="V237">
            <v>26736</v>
          </cell>
          <cell r="W237">
            <v>46240</v>
          </cell>
          <cell r="X237">
            <v>49083.5</v>
          </cell>
          <cell r="Y237">
            <v>32827</v>
          </cell>
          <cell r="Z237">
            <v>44383</v>
          </cell>
          <cell r="AA237">
            <v>30547</v>
          </cell>
          <cell r="AB237">
            <v>43665</v>
          </cell>
          <cell r="AC237">
            <v>11108</v>
          </cell>
          <cell r="AD237">
            <v>1576</v>
          </cell>
          <cell r="AE237">
            <v>3403</v>
          </cell>
          <cell r="AF237">
            <v>833</v>
          </cell>
          <cell r="AG237">
            <v>826</v>
          </cell>
          <cell r="AH237">
            <v>0</v>
          </cell>
          <cell r="AI237">
            <v>0</v>
          </cell>
          <cell r="AJ237">
            <v>4546</v>
          </cell>
          <cell r="AK237">
            <v>60</v>
          </cell>
          <cell r="AL237">
            <v>47223</v>
          </cell>
          <cell r="AM237">
            <v>488049</v>
          </cell>
          <cell r="AN237">
            <v>0</v>
          </cell>
          <cell r="AO237">
            <v>488049</v>
          </cell>
        </row>
        <row r="238">
          <cell r="B238" t="str">
            <v>__________/DIALYSIS</v>
          </cell>
          <cell r="C238" t="str">
            <v>U8XX</v>
          </cell>
          <cell r="D238">
            <v>0</v>
          </cell>
          <cell r="E238">
            <v>0</v>
          </cell>
          <cell r="F238">
            <v>-4459</v>
          </cell>
          <cell r="G238">
            <v>-17836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-8575</v>
          </cell>
          <cell r="O238">
            <v>0</v>
          </cell>
          <cell r="P238">
            <v>0</v>
          </cell>
          <cell r="Q238">
            <v>4459</v>
          </cell>
          <cell r="R238">
            <v>4459</v>
          </cell>
          <cell r="S238">
            <v>23219</v>
          </cell>
          <cell r="T238">
            <v>8419</v>
          </cell>
          <cell r="U238">
            <v>9139</v>
          </cell>
          <cell r="V238">
            <v>16892</v>
          </cell>
          <cell r="W238">
            <v>8232</v>
          </cell>
          <cell r="X238">
            <v>12348</v>
          </cell>
          <cell r="Y238">
            <v>8575</v>
          </cell>
          <cell r="Z238">
            <v>15713</v>
          </cell>
          <cell r="AA238">
            <v>7203</v>
          </cell>
          <cell r="AB238">
            <v>18522</v>
          </cell>
          <cell r="AC238">
            <v>0</v>
          </cell>
          <cell r="AD238">
            <v>6304.5</v>
          </cell>
          <cell r="AE238">
            <v>3773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57</v>
          </cell>
          <cell r="AL238">
            <v>7225</v>
          </cell>
          <cell r="AM238">
            <v>123612.5</v>
          </cell>
          <cell r="AN238">
            <v>0</v>
          </cell>
          <cell r="AO238">
            <v>123612.5</v>
          </cell>
        </row>
        <row r="239">
          <cell r="B239" t="str">
            <v>PROSTHETIC DEVICE</v>
          </cell>
          <cell r="C239" t="str">
            <v>U274</v>
          </cell>
          <cell r="D239">
            <v>0</v>
          </cell>
          <cell r="E239">
            <v>1202</v>
          </cell>
          <cell r="F239">
            <v>6204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35</v>
          </cell>
          <cell r="R239">
            <v>2893.4</v>
          </cell>
          <cell r="S239">
            <v>5034.95</v>
          </cell>
          <cell r="T239">
            <v>2627.45</v>
          </cell>
          <cell r="U239">
            <v>4586.5</v>
          </cell>
          <cell r="V239">
            <v>6902</v>
          </cell>
          <cell r="W239">
            <v>25109.5</v>
          </cell>
          <cell r="X239">
            <v>5479.65</v>
          </cell>
          <cell r="Y239">
            <v>5268.5</v>
          </cell>
          <cell r="Z239">
            <v>13583.35</v>
          </cell>
          <cell r="AA239">
            <v>12810.95</v>
          </cell>
          <cell r="AB239">
            <v>11491</v>
          </cell>
          <cell r="AC239">
            <v>7373</v>
          </cell>
          <cell r="AD239">
            <v>673</v>
          </cell>
          <cell r="AE239">
            <v>432</v>
          </cell>
          <cell r="AF239">
            <v>1336</v>
          </cell>
          <cell r="AG239">
            <v>84</v>
          </cell>
          <cell r="AH239">
            <v>0</v>
          </cell>
          <cell r="AI239">
            <v>0</v>
          </cell>
          <cell r="AJ239">
            <v>0</v>
          </cell>
          <cell r="AK239">
            <v>59.01</v>
          </cell>
          <cell r="AL239">
            <v>-3076</v>
          </cell>
          <cell r="AM239">
            <v>110050.25</v>
          </cell>
          <cell r="AN239">
            <v>0</v>
          </cell>
          <cell r="AO239">
            <v>110050.25</v>
          </cell>
        </row>
        <row r="240">
          <cell r="B240" t="str">
            <v>PEDIATRIC MEDICINE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59.02</v>
          </cell>
          <cell r="AL240">
            <v>497247</v>
          </cell>
          <cell r="AM240">
            <v>497247</v>
          </cell>
          <cell r="AN240">
            <v>-414602</v>
          </cell>
          <cell r="AO240">
            <v>82645</v>
          </cell>
        </row>
        <row r="241">
          <cell r="B241" t="str">
            <v>(GC) ONCOLGY</v>
          </cell>
          <cell r="C241" t="str">
            <v>U280</v>
          </cell>
          <cell r="D241">
            <v>0</v>
          </cell>
          <cell r="E241">
            <v>303</v>
          </cell>
          <cell r="F241">
            <v>-303</v>
          </cell>
          <cell r="G241">
            <v>105</v>
          </cell>
          <cell r="H241">
            <v>156</v>
          </cell>
          <cell r="I241">
            <v>0</v>
          </cell>
          <cell r="J241">
            <v>144</v>
          </cell>
          <cell r="K241">
            <v>66</v>
          </cell>
          <cell r="L241">
            <v>0</v>
          </cell>
          <cell r="M241">
            <v>0</v>
          </cell>
          <cell r="N241">
            <v>-66</v>
          </cell>
          <cell r="O241">
            <v>0</v>
          </cell>
          <cell r="P241">
            <v>0</v>
          </cell>
          <cell r="Q241">
            <v>4295</v>
          </cell>
          <cell r="R241">
            <v>3898</v>
          </cell>
          <cell r="S241">
            <v>6185</v>
          </cell>
          <cell r="T241">
            <v>3972</v>
          </cell>
          <cell r="U241">
            <v>5707</v>
          </cell>
          <cell r="V241">
            <v>4789</v>
          </cell>
          <cell r="W241">
            <v>8898</v>
          </cell>
          <cell r="X241">
            <v>7649</v>
          </cell>
          <cell r="Y241">
            <v>5801</v>
          </cell>
          <cell r="Z241">
            <v>9321</v>
          </cell>
          <cell r="AA241">
            <v>7294</v>
          </cell>
          <cell r="AB241">
            <v>8923</v>
          </cell>
          <cell r="AC241">
            <v>3644</v>
          </cell>
          <cell r="AD241">
            <v>1464</v>
          </cell>
          <cell r="AE241">
            <v>1627</v>
          </cell>
          <cell r="AF241">
            <v>720</v>
          </cell>
          <cell r="AG241">
            <v>132</v>
          </cell>
          <cell r="AH241">
            <v>0</v>
          </cell>
          <cell r="AI241">
            <v>0</v>
          </cell>
          <cell r="AJ241">
            <v>0</v>
          </cell>
          <cell r="AK241">
            <v>60</v>
          </cell>
          <cell r="AL241">
            <v>962580</v>
          </cell>
          <cell r="AM241">
            <v>1047304</v>
          </cell>
          <cell r="AN241">
            <v>0</v>
          </cell>
          <cell r="AO241">
            <v>1047304</v>
          </cell>
        </row>
        <row r="242">
          <cell r="B242" t="str">
            <v>(GC) CLINIC</v>
          </cell>
          <cell r="C242" t="str">
            <v>U510</v>
          </cell>
          <cell r="D242">
            <v>0</v>
          </cell>
          <cell r="E242">
            <v>498</v>
          </cell>
          <cell r="F242">
            <v>258</v>
          </cell>
          <cell r="G242">
            <v>120</v>
          </cell>
          <cell r="H242">
            <v>152</v>
          </cell>
          <cell r="I242">
            <v>-1470</v>
          </cell>
          <cell r="J242">
            <v>44</v>
          </cell>
          <cell r="K242">
            <v>0</v>
          </cell>
          <cell r="L242">
            <v>0</v>
          </cell>
          <cell r="M242">
            <v>0</v>
          </cell>
          <cell r="N242">
            <v>436</v>
          </cell>
          <cell r="O242">
            <v>0</v>
          </cell>
          <cell r="P242">
            <v>75</v>
          </cell>
          <cell r="Q242">
            <v>6239</v>
          </cell>
          <cell r="R242">
            <v>6288</v>
          </cell>
          <cell r="S242">
            <v>11713</v>
          </cell>
          <cell r="T242">
            <v>7920</v>
          </cell>
          <cell r="U242">
            <v>8101</v>
          </cell>
          <cell r="V242">
            <v>9548</v>
          </cell>
          <cell r="W242">
            <v>12532.5</v>
          </cell>
          <cell r="X242">
            <v>10495</v>
          </cell>
          <cell r="Y242">
            <v>10315</v>
          </cell>
          <cell r="Z242">
            <v>14372.5</v>
          </cell>
          <cell r="AA242">
            <v>8322.5</v>
          </cell>
          <cell r="AB242">
            <v>12030.75</v>
          </cell>
          <cell r="AC242">
            <v>5648.5</v>
          </cell>
          <cell r="AD242">
            <v>1244</v>
          </cell>
          <cell r="AE242">
            <v>3369</v>
          </cell>
          <cell r="AF242">
            <v>627.75</v>
          </cell>
          <cell r="AG242">
            <v>703</v>
          </cell>
          <cell r="AH242">
            <v>0</v>
          </cell>
          <cell r="AI242">
            <v>0</v>
          </cell>
          <cell r="AJ242">
            <v>4500</v>
          </cell>
          <cell r="AK242">
            <v>60</v>
          </cell>
          <cell r="AL242">
            <v>0</v>
          </cell>
          <cell r="AM242">
            <v>134082.5</v>
          </cell>
          <cell r="AN242">
            <v>-110560</v>
          </cell>
          <cell r="AO242">
            <v>23522.5</v>
          </cell>
        </row>
        <row r="243">
          <cell r="B243" t="str">
            <v>(GC) GASTR-INTS SVS</v>
          </cell>
          <cell r="C243" t="str">
            <v>U750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-26</v>
          </cell>
          <cell r="O243">
            <v>0</v>
          </cell>
          <cell r="P243">
            <v>0</v>
          </cell>
          <cell r="Q243">
            <v>796</v>
          </cell>
          <cell r="R243">
            <v>796</v>
          </cell>
          <cell r="S243">
            <v>3980</v>
          </cell>
          <cell r="T243">
            <v>3184</v>
          </cell>
          <cell r="U243">
            <v>1647</v>
          </cell>
          <cell r="V243">
            <v>2388</v>
          </cell>
          <cell r="W243">
            <v>3262</v>
          </cell>
          <cell r="X243">
            <v>7274</v>
          </cell>
          <cell r="Y243">
            <v>3980</v>
          </cell>
          <cell r="Z243">
            <v>6423</v>
          </cell>
          <cell r="AA243">
            <v>3210</v>
          </cell>
          <cell r="AB243">
            <v>4061</v>
          </cell>
          <cell r="AC243">
            <v>80</v>
          </cell>
          <cell r="AD243">
            <v>796</v>
          </cell>
          <cell r="AE243">
            <v>26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1702</v>
          </cell>
          <cell r="AK243">
            <v>60</v>
          </cell>
          <cell r="AL243">
            <v>0</v>
          </cell>
          <cell r="AM243">
            <v>43579</v>
          </cell>
          <cell r="AN243">
            <v>0</v>
          </cell>
          <cell r="AO243">
            <v>43579</v>
          </cell>
        </row>
        <row r="244">
          <cell r="B244" t="str">
            <v>(GC) PSTAY TREATMENT</v>
          </cell>
          <cell r="C244" t="str">
            <v>U900</v>
          </cell>
          <cell r="D244">
            <v>0</v>
          </cell>
          <cell r="E244">
            <v>75</v>
          </cell>
          <cell r="F244">
            <v>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1200</v>
          </cell>
          <cell r="R244">
            <v>75</v>
          </cell>
          <cell r="S244">
            <v>1950</v>
          </cell>
          <cell r="T244">
            <v>900</v>
          </cell>
          <cell r="U244">
            <v>675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75</v>
          </cell>
          <cell r="AE244">
            <v>225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4048</v>
          </cell>
          <cell r="AK244">
            <v>60</v>
          </cell>
          <cell r="AL244">
            <v>0</v>
          </cell>
          <cell r="AM244">
            <v>9298</v>
          </cell>
          <cell r="AN244">
            <v>0</v>
          </cell>
          <cell r="AO244">
            <v>9298</v>
          </cell>
        </row>
        <row r="245">
          <cell r="B245" t="str">
            <v>(GC) PSTAY SERVICES</v>
          </cell>
          <cell r="C245" t="str">
            <v>U910</v>
          </cell>
          <cell r="D245">
            <v>0</v>
          </cell>
          <cell r="E245">
            <v>893</v>
          </cell>
          <cell r="F245">
            <v>643</v>
          </cell>
          <cell r="G245">
            <v>541</v>
          </cell>
          <cell r="H245">
            <v>92</v>
          </cell>
          <cell r="I245">
            <v>120</v>
          </cell>
          <cell r="J245">
            <v>0</v>
          </cell>
          <cell r="K245">
            <v>0</v>
          </cell>
          <cell r="L245">
            <v>0</v>
          </cell>
          <cell r="M245">
            <v>-94</v>
          </cell>
          <cell r="N245">
            <v>0</v>
          </cell>
          <cell r="O245">
            <v>-124</v>
          </cell>
          <cell r="P245">
            <v>0</v>
          </cell>
          <cell r="Q245">
            <v>7572</v>
          </cell>
          <cell r="R245">
            <v>5820</v>
          </cell>
          <cell r="S245">
            <v>15618</v>
          </cell>
          <cell r="T245">
            <v>12859</v>
          </cell>
          <cell r="U245">
            <v>15333</v>
          </cell>
          <cell r="V245">
            <v>11671</v>
          </cell>
          <cell r="W245">
            <v>39344</v>
          </cell>
          <cell r="X245">
            <v>28762</v>
          </cell>
          <cell r="Y245">
            <v>27968</v>
          </cell>
          <cell r="Z245">
            <v>45701</v>
          </cell>
          <cell r="AA245">
            <v>29833</v>
          </cell>
          <cell r="AB245">
            <v>29616</v>
          </cell>
          <cell r="AC245">
            <v>22953</v>
          </cell>
          <cell r="AD245">
            <v>8080</v>
          </cell>
          <cell r="AE245">
            <v>3786</v>
          </cell>
          <cell r="AF245">
            <v>-285</v>
          </cell>
          <cell r="AG245">
            <v>3553</v>
          </cell>
          <cell r="AH245">
            <v>0</v>
          </cell>
          <cell r="AI245">
            <v>0</v>
          </cell>
          <cell r="AJ245">
            <v>11920</v>
          </cell>
          <cell r="AK245">
            <v>60</v>
          </cell>
          <cell r="AL245">
            <v>0</v>
          </cell>
          <cell r="AM245">
            <v>322175</v>
          </cell>
          <cell r="AN245">
            <v>0</v>
          </cell>
          <cell r="AO245">
            <v>322175</v>
          </cell>
        </row>
        <row r="246">
          <cell r="B246" t="str">
            <v>(GC) OTHER DX SVS</v>
          </cell>
          <cell r="C246" t="str">
            <v>U920</v>
          </cell>
          <cell r="D246">
            <v>0</v>
          </cell>
          <cell r="E246">
            <v>0</v>
          </cell>
          <cell r="F246">
            <v>-25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317</v>
          </cell>
          <cell r="R246">
            <v>330</v>
          </cell>
          <cell r="S246">
            <v>135</v>
          </cell>
          <cell r="T246">
            <v>249</v>
          </cell>
          <cell r="U246">
            <v>184</v>
          </cell>
          <cell r="V246">
            <v>512</v>
          </cell>
          <cell r="W246">
            <v>650</v>
          </cell>
          <cell r="X246">
            <v>401</v>
          </cell>
          <cell r="Y246">
            <v>334</v>
          </cell>
          <cell r="Z246">
            <v>416</v>
          </cell>
          <cell r="AA246">
            <v>105</v>
          </cell>
          <cell r="AB246">
            <v>1245</v>
          </cell>
          <cell r="AC246">
            <v>35</v>
          </cell>
          <cell r="AD246">
            <v>594</v>
          </cell>
          <cell r="AE246">
            <v>-85</v>
          </cell>
          <cell r="AF246">
            <v>445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60</v>
          </cell>
          <cell r="AL246">
            <v>0</v>
          </cell>
          <cell r="AM246">
            <v>5842</v>
          </cell>
          <cell r="AN246">
            <v>0</v>
          </cell>
          <cell r="AO246">
            <v>5842</v>
          </cell>
        </row>
        <row r="247">
          <cell r="B247" t="str">
            <v>PERI VASCUL LAB</v>
          </cell>
          <cell r="C247" t="str">
            <v>U921</v>
          </cell>
          <cell r="D247">
            <v>0</v>
          </cell>
          <cell r="E247">
            <v>0</v>
          </cell>
          <cell r="F247">
            <v>-128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687</v>
          </cell>
          <cell r="R247">
            <v>380</v>
          </cell>
          <cell r="S247">
            <v>1554</v>
          </cell>
          <cell r="T247">
            <v>570</v>
          </cell>
          <cell r="U247">
            <v>1058</v>
          </cell>
          <cell r="V247">
            <v>1074</v>
          </cell>
          <cell r="W247">
            <v>995</v>
          </cell>
          <cell r="X247">
            <v>2144</v>
          </cell>
          <cell r="Y247">
            <v>1509</v>
          </cell>
          <cell r="Z247">
            <v>3015</v>
          </cell>
          <cell r="AA247">
            <v>1775</v>
          </cell>
          <cell r="AB247">
            <v>1302</v>
          </cell>
          <cell r="AC247">
            <v>1303</v>
          </cell>
          <cell r="AD247">
            <v>316</v>
          </cell>
          <cell r="AE247">
            <v>-371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60</v>
          </cell>
          <cell r="AL247">
            <v>0</v>
          </cell>
          <cell r="AM247">
            <v>17183</v>
          </cell>
          <cell r="AN247">
            <v>0</v>
          </cell>
          <cell r="AO247">
            <v>17183</v>
          </cell>
        </row>
        <row r="248">
          <cell r="B248" t="str">
            <v>__________/OTHER SVCS</v>
          </cell>
          <cell r="C248" t="str">
            <v>U92X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176</v>
          </cell>
          <cell r="R248">
            <v>0</v>
          </cell>
          <cell r="S248">
            <v>352</v>
          </cell>
          <cell r="T248">
            <v>0</v>
          </cell>
          <cell r="U248">
            <v>0</v>
          </cell>
          <cell r="V248">
            <v>176</v>
          </cell>
          <cell r="W248">
            <v>0</v>
          </cell>
          <cell r="X248">
            <v>0</v>
          </cell>
          <cell r="Y248">
            <v>0</v>
          </cell>
          <cell r="Z248">
            <v>352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60</v>
          </cell>
          <cell r="AL248">
            <v>0</v>
          </cell>
          <cell r="AM248">
            <v>1056</v>
          </cell>
          <cell r="AN248">
            <v>0</v>
          </cell>
          <cell r="AO248">
            <v>1056</v>
          </cell>
        </row>
        <row r="249">
          <cell r="B249" t="str">
            <v>PRO FEE/PSTAY</v>
          </cell>
          <cell r="C249" t="str">
            <v>U961</v>
          </cell>
          <cell r="D249">
            <v>0</v>
          </cell>
          <cell r="E249">
            <v>0</v>
          </cell>
          <cell r="F249">
            <v>360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2160</v>
          </cell>
          <cell r="R249">
            <v>720</v>
          </cell>
          <cell r="S249">
            <v>2160</v>
          </cell>
          <cell r="T249">
            <v>1800</v>
          </cell>
          <cell r="U249">
            <v>1800</v>
          </cell>
          <cell r="V249">
            <v>1800</v>
          </cell>
          <cell r="W249">
            <v>360</v>
          </cell>
          <cell r="X249">
            <v>0</v>
          </cell>
          <cell r="Y249">
            <v>360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360</v>
          </cell>
          <cell r="AK249">
            <v>60</v>
          </cell>
          <cell r="AL249">
            <v>0</v>
          </cell>
          <cell r="AM249">
            <v>11880</v>
          </cell>
          <cell r="AN249">
            <v>0</v>
          </cell>
          <cell r="AO249">
            <v>11880</v>
          </cell>
        </row>
        <row r="250">
          <cell r="B250" t="str">
            <v>PRO FEE/ER</v>
          </cell>
          <cell r="C250" t="str">
            <v>U981</v>
          </cell>
          <cell r="D250">
            <v>0</v>
          </cell>
          <cell r="E250">
            <v>1071</v>
          </cell>
          <cell r="F250">
            <v>550</v>
          </cell>
          <cell r="G250">
            <v>234</v>
          </cell>
          <cell r="H250">
            <v>7</v>
          </cell>
          <cell r="I250">
            <v>78</v>
          </cell>
          <cell r="J250">
            <v>-39</v>
          </cell>
          <cell r="K250">
            <v>0</v>
          </cell>
          <cell r="L250">
            <v>78</v>
          </cell>
          <cell r="M250">
            <v>-321</v>
          </cell>
          <cell r="N250">
            <v>-343</v>
          </cell>
          <cell r="O250">
            <v>0</v>
          </cell>
          <cell r="P250">
            <v>0</v>
          </cell>
          <cell r="Q250">
            <v>16210</v>
          </cell>
          <cell r="R250">
            <v>16662</v>
          </cell>
          <cell r="S250">
            <v>24650</v>
          </cell>
          <cell r="T250">
            <v>22800</v>
          </cell>
          <cell r="U250">
            <v>23152.5</v>
          </cell>
          <cell r="V250">
            <v>27862.5</v>
          </cell>
          <cell r="W250">
            <v>33904</v>
          </cell>
          <cell r="X250">
            <v>31351.5</v>
          </cell>
          <cell r="Y250">
            <v>27056.5</v>
          </cell>
          <cell r="Z250">
            <v>32782.5</v>
          </cell>
          <cell r="AA250">
            <v>31823.98</v>
          </cell>
          <cell r="AB250">
            <v>39691</v>
          </cell>
          <cell r="AC250">
            <v>14363</v>
          </cell>
          <cell r="AD250">
            <v>8358</v>
          </cell>
          <cell r="AE250">
            <v>5567</v>
          </cell>
          <cell r="AF250">
            <v>2038</v>
          </cell>
          <cell r="AG250">
            <v>1526</v>
          </cell>
          <cell r="AH250">
            <v>0</v>
          </cell>
          <cell r="AI250">
            <v>0</v>
          </cell>
          <cell r="AJ250">
            <v>7505</v>
          </cell>
          <cell r="AK250">
            <v>60</v>
          </cell>
          <cell r="AL250">
            <v>0</v>
          </cell>
          <cell r="AM250">
            <v>368618.48</v>
          </cell>
          <cell r="AN250">
            <v>0</v>
          </cell>
          <cell r="AO250">
            <v>368618.48</v>
          </cell>
        </row>
        <row r="251">
          <cell r="B251" t="str">
            <v>(GC) EMERGENCY ROOM</v>
          </cell>
          <cell r="C251" t="str">
            <v>U450</v>
          </cell>
          <cell r="D251">
            <v>0</v>
          </cell>
          <cell r="E251">
            <v>1417</v>
          </cell>
          <cell r="F251">
            <v>1301</v>
          </cell>
          <cell r="G251">
            <v>297</v>
          </cell>
          <cell r="H251">
            <v>152</v>
          </cell>
          <cell r="I251">
            <v>122</v>
          </cell>
          <cell r="J251">
            <v>96</v>
          </cell>
          <cell r="K251">
            <v>0</v>
          </cell>
          <cell r="L251">
            <v>112</v>
          </cell>
          <cell r="M251">
            <v>-389</v>
          </cell>
          <cell r="N251">
            <v>-456</v>
          </cell>
          <cell r="O251">
            <v>0</v>
          </cell>
          <cell r="P251">
            <v>0</v>
          </cell>
          <cell r="Q251">
            <v>30548</v>
          </cell>
          <cell r="R251">
            <v>29398</v>
          </cell>
          <cell r="S251">
            <v>45930.91</v>
          </cell>
          <cell r="T251">
            <v>42126.94</v>
          </cell>
          <cell r="U251">
            <v>35316.06</v>
          </cell>
          <cell r="V251">
            <v>36521.94</v>
          </cell>
          <cell r="W251">
            <v>48646</v>
          </cell>
          <cell r="X251">
            <v>48138.03</v>
          </cell>
          <cell r="Y251">
            <v>43728.94</v>
          </cell>
          <cell r="Z251">
            <v>47616.94</v>
          </cell>
          <cell r="AA251">
            <v>44750</v>
          </cell>
          <cell r="AB251">
            <v>57280</v>
          </cell>
          <cell r="AC251">
            <v>18381.060000000001</v>
          </cell>
          <cell r="AD251">
            <v>10658</v>
          </cell>
          <cell r="AE251">
            <v>8184</v>
          </cell>
          <cell r="AF251">
            <v>2925</v>
          </cell>
          <cell r="AG251">
            <v>1918</v>
          </cell>
          <cell r="AH251">
            <v>0</v>
          </cell>
          <cell r="AI251">
            <v>0</v>
          </cell>
          <cell r="AJ251">
            <v>9300</v>
          </cell>
          <cell r="AK251">
            <v>61</v>
          </cell>
          <cell r="AL251">
            <v>39824</v>
          </cell>
          <cell r="AM251">
            <v>603843.82000000007</v>
          </cell>
          <cell r="AN251">
            <v>-215382</v>
          </cell>
          <cell r="AO251">
            <v>388461.82000000007</v>
          </cell>
        </row>
        <row r="252">
          <cell r="B252" t="str">
            <v>(GC) CAST ROOM</v>
          </cell>
          <cell r="C252" t="str">
            <v>U700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303</v>
          </cell>
          <cell r="R252">
            <v>740</v>
          </cell>
          <cell r="S252">
            <v>1132</v>
          </cell>
          <cell r="T252">
            <v>650</v>
          </cell>
          <cell r="U252">
            <v>470</v>
          </cell>
          <cell r="V252">
            <v>451</v>
          </cell>
          <cell r="W252">
            <v>724</v>
          </cell>
          <cell r="X252">
            <v>224</v>
          </cell>
          <cell r="Y252">
            <v>541</v>
          </cell>
          <cell r="Z252">
            <v>653</v>
          </cell>
          <cell r="AA252">
            <v>336</v>
          </cell>
          <cell r="AB252">
            <v>213</v>
          </cell>
          <cell r="AC252">
            <v>0</v>
          </cell>
          <cell r="AD252">
            <v>148</v>
          </cell>
          <cell r="AE252">
            <v>45</v>
          </cell>
          <cell r="AF252">
            <v>0</v>
          </cell>
          <cell r="AG252">
            <v>26</v>
          </cell>
          <cell r="AH252">
            <v>0</v>
          </cell>
          <cell r="AI252">
            <v>0</v>
          </cell>
          <cell r="AJ252">
            <v>122</v>
          </cell>
          <cell r="AK252">
            <v>61</v>
          </cell>
          <cell r="AL252">
            <v>0</v>
          </cell>
          <cell r="AM252">
            <v>6778</v>
          </cell>
          <cell r="AN252">
            <v>0</v>
          </cell>
          <cell r="AO252">
            <v>6778</v>
          </cell>
        </row>
        <row r="253">
          <cell r="B253" t="str">
            <v>PRO FEE/CLINIC</v>
          </cell>
          <cell r="C253" t="str">
            <v>U983</v>
          </cell>
          <cell r="D253">
            <v>0</v>
          </cell>
          <cell r="E253">
            <v>112</v>
          </cell>
          <cell r="F253">
            <v>-42</v>
          </cell>
          <cell r="G253">
            <v>68</v>
          </cell>
          <cell r="H253">
            <v>-132</v>
          </cell>
          <cell r="I253">
            <v>120</v>
          </cell>
          <cell r="J253">
            <v>0</v>
          </cell>
          <cell r="K253">
            <v>34</v>
          </cell>
          <cell r="L253">
            <v>0</v>
          </cell>
          <cell r="M253">
            <v>0</v>
          </cell>
          <cell r="N253">
            <v>-324</v>
          </cell>
          <cell r="O253">
            <v>0</v>
          </cell>
          <cell r="P253">
            <v>0</v>
          </cell>
          <cell r="Q253">
            <v>5174</v>
          </cell>
          <cell r="R253">
            <v>4754</v>
          </cell>
          <cell r="S253">
            <v>7266</v>
          </cell>
          <cell r="T253">
            <v>5511</v>
          </cell>
          <cell r="U253">
            <v>5857</v>
          </cell>
          <cell r="V253">
            <v>6283</v>
          </cell>
          <cell r="W253">
            <v>6312</v>
          </cell>
          <cell r="X253">
            <v>5370</v>
          </cell>
          <cell r="Y253">
            <v>5657</v>
          </cell>
          <cell r="Z253">
            <v>5569</v>
          </cell>
          <cell r="AA253">
            <v>4616.5</v>
          </cell>
          <cell r="AB253">
            <v>6166</v>
          </cell>
          <cell r="AC253">
            <v>1992</v>
          </cell>
          <cell r="AD253">
            <v>1867</v>
          </cell>
          <cell r="AE253">
            <v>638</v>
          </cell>
          <cell r="AF253">
            <v>140</v>
          </cell>
          <cell r="AG253">
            <v>102</v>
          </cell>
          <cell r="AH253">
            <v>0</v>
          </cell>
          <cell r="AI253">
            <v>0</v>
          </cell>
          <cell r="AJ253">
            <v>1928</v>
          </cell>
          <cell r="AK253">
            <v>61</v>
          </cell>
          <cell r="AL253">
            <v>0</v>
          </cell>
          <cell r="AM253">
            <v>75038.5</v>
          </cell>
          <cell r="AN253">
            <v>0</v>
          </cell>
          <cell r="AO253">
            <v>75038.5</v>
          </cell>
        </row>
        <row r="254">
          <cell r="B254" t="str">
            <v>FAMILY PRACTICE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63.01</v>
          </cell>
          <cell r="AL254">
            <v>466949</v>
          </cell>
          <cell r="AM254">
            <v>466949</v>
          </cell>
          <cell r="AN254">
            <v>-392309</v>
          </cell>
          <cell r="AO254">
            <v>74640</v>
          </cell>
        </row>
        <row r="255">
          <cell r="B255" t="str">
            <v>OTHER:</v>
          </cell>
          <cell r="AM255">
            <v>0</v>
          </cell>
        </row>
        <row r="256">
          <cell r="C256" t="str">
            <v>U___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7">
          <cell r="B257" t="str">
            <v>HCPCS LAB CHARGES</v>
          </cell>
          <cell r="C257" t="str">
            <v>HCPCS</v>
          </cell>
          <cell r="D257">
            <v>0</v>
          </cell>
          <cell r="E257">
            <v>4508.04</v>
          </cell>
          <cell r="F257">
            <v>2740.45</v>
          </cell>
          <cell r="G257">
            <v>16.91</v>
          </cell>
          <cell r="H257">
            <v>2251.5</v>
          </cell>
          <cell r="I257">
            <v>786</v>
          </cell>
          <cell r="J257">
            <v>1115</v>
          </cell>
          <cell r="K257">
            <v>1025.81</v>
          </cell>
          <cell r="L257">
            <v>931</v>
          </cell>
          <cell r="M257">
            <v>-89.5</v>
          </cell>
          <cell r="N257">
            <v>72.48</v>
          </cell>
          <cell r="O257">
            <v>0</v>
          </cell>
          <cell r="P257">
            <v>37</v>
          </cell>
          <cell r="Q257">
            <v>99889</v>
          </cell>
          <cell r="R257">
            <v>84467.010000000009</v>
          </cell>
          <cell r="S257">
            <v>162768.16</v>
          </cell>
          <cell r="T257">
            <v>132122.38</v>
          </cell>
          <cell r="U257">
            <v>123602.92</v>
          </cell>
          <cell r="V257">
            <v>139420.56</v>
          </cell>
          <cell r="W257">
            <v>219113.3</v>
          </cell>
          <cell r="X257">
            <v>181601.78</v>
          </cell>
          <cell r="Y257">
            <v>169368.12</v>
          </cell>
          <cell r="Z257">
            <v>204335.44</v>
          </cell>
          <cell r="AA257">
            <v>171628.66</v>
          </cell>
          <cell r="AB257">
            <v>237596.33</v>
          </cell>
          <cell r="AC257">
            <v>68789.06</v>
          </cell>
          <cell r="AD257">
            <v>31516.23</v>
          </cell>
          <cell r="AE257">
            <v>32672.12</v>
          </cell>
          <cell r="AF257">
            <v>13511.189999999999</v>
          </cell>
          <cell r="AG257">
            <v>8769.5600000000013</v>
          </cell>
          <cell r="AH257">
            <v>0</v>
          </cell>
          <cell r="AI257">
            <v>0</v>
          </cell>
          <cell r="AJ257">
            <v>27091.07</v>
          </cell>
          <cell r="AK257">
            <v>0</v>
          </cell>
          <cell r="AL257">
            <v>0</v>
          </cell>
          <cell r="AM257">
            <v>2121657.58</v>
          </cell>
          <cell r="AN257">
            <v>0</v>
          </cell>
          <cell r="AO257">
            <v>2121657.58</v>
          </cell>
        </row>
        <row r="259">
          <cell r="B259" t="str">
            <v>*****TOTAL*****</v>
          </cell>
          <cell r="D259">
            <v>0</v>
          </cell>
          <cell r="E259">
            <v>43259.74</v>
          </cell>
          <cell r="F259">
            <v>16374.529999999999</v>
          </cell>
          <cell r="G259">
            <v>-22778.2</v>
          </cell>
          <cell r="H259">
            <v>5893.3</v>
          </cell>
          <cell r="I259">
            <v>7451.1</v>
          </cell>
          <cell r="J259">
            <v>10987.5</v>
          </cell>
          <cell r="K259">
            <v>4173.41</v>
          </cell>
          <cell r="L259">
            <v>3111</v>
          </cell>
          <cell r="M259">
            <v>10884.9</v>
          </cell>
          <cell r="N259">
            <v>-9185.7200000000012</v>
          </cell>
          <cell r="O259">
            <v>-502</v>
          </cell>
          <cell r="P259">
            <v>100</v>
          </cell>
          <cell r="Q259">
            <v>494785.33</v>
          </cell>
          <cell r="R259">
            <v>427325.88000000006</v>
          </cell>
          <cell r="S259">
            <v>888970.44000000006</v>
          </cell>
          <cell r="T259">
            <v>674701.95000000007</v>
          </cell>
          <cell r="U259">
            <v>766247.17</v>
          </cell>
          <cell r="V259">
            <v>780507.39000000013</v>
          </cell>
          <cell r="W259">
            <v>1253821.8399999999</v>
          </cell>
          <cell r="X259">
            <v>1022360.54</v>
          </cell>
          <cell r="Y259">
            <v>916561.54000000015</v>
          </cell>
          <cell r="Z259">
            <v>1312508.9899999998</v>
          </cell>
          <cell r="AA259">
            <v>947689.66</v>
          </cell>
          <cell r="AB259">
            <v>1157310</v>
          </cell>
          <cell r="AC259">
            <v>421979.08</v>
          </cell>
          <cell r="AD259">
            <v>241902.1</v>
          </cell>
          <cell r="AE259">
            <v>161915.97999999998</v>
          </cell>
          <cell r="AF259">
            <v>96238.19</v>
          </cell>
          <cell r="AG259">
            <v>50456.17</v>
          </cell>
          <cell r="AH259">
            <v>0</v>
          </cell>
          <cell r="AI259">
            <v>0</v>
          </cell>
          <cell r="AJ259">
            <v>199162.18</v>
          </cell>
          <cell r="AK259">
            <v>0</v>
          </cell>
          <cell r="AL259">
            <v>0</v>
          </cell>
          <cell r="AM259">
            <v>11724148.83</v>
          </cell>
          <cell r="AN259">
            <v>-1274054</v>
          </cell>
          <cell r="AO259">
            <v>10450094.83</v>
          </cell>
        </row>
        <row r="261">
          <cell r="B261" t="str">
            <v>**PATIENT  LIABILITY**</v>
          </cell>
          <cell r="D261">
            <v>0</v>
          </cell>
          <cell r="E261">
            <v>2913.27</v>
          </cell>
          <cell r="F261">
            <v>-63</v>
          </cell>
          <cell r="G261">
            <v>-3</v>
          </cell>
          <cell r="H261">
            <v>81.38</v>
          </cell>
          <cell r="I261">
            <v>911.11</v>
          </cell>
          <cell r="J261">
            <v>17</v>
          </cell>
          <cell r="K261">
            <v>12</v>
          </cell>
          <cell r="L261">
            <v>-29</v>
          </cell>
          <cell r="M261">
            <v>-3</v>
          </cell>
          <cell r="N261">
            <v>-116</v>
          </cell>
          <cell r="O261">
            <v>-18</v>
          </cell>
          <cell r="P261">
            <v>-3</v>
          </cell>
          <cell r="Q261">
            <v>2194.5</v>
          </cell>
          <cell r="R261">
            <v>1836.5</v>
          </cell>
          <cell r="S261">
            <v>3446.5</v>
          </cell>
          <cell r="T261">
            <v>2766.5</v>
          </cell>
          <cell r="U261">
            <v>3109.73</v>
          </cell>
          <cell r="V261">
            <v>3087</v>
          </cell>
          <cell r="W261">
            <v>4692.5</v>
          </cell>
          <cell r="X261">
            <v>4188.5</v>
          </cell>
          <cell r="Y261">
            <v>3757</v>
          </cell>
          <cell r="Z261">
            <v>6380.34</v>
          </cell>
          <cell r="AA261">
            <v>3126.5</v>
          </cell>
          <cell r="AB261">
            <v>4748.42</v>
          </cell>
          <cell r="AC261">
            <v>1651.5</v>
          </cell>
          <cell r="AD261">
            <v>633.5</v>
          </cell>
          <cell r="AE261">
            <v>554</v>
          </cell>
          <cell r="AF261">
            <v>1175.6400000000001</v>
          </cell>
          <cell r="AG261">
            <v>1161.5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52209.89</v>
          </cell>
          <cell r="AN261">
            <v>0</v>
          </cell>
          <cell r="AO261">
            <v>52209.89</v>
          </cell>
        </row>
        <row r="262">
          <cell r="B262" t="str">
            <v>**THIRD PARTY  TOTAL**</v>
          </cell>
          <cell r="D262">
            <v>0</v>
          </cell>
          <cell r="E262">
            <v>4522.99</v>
          </cell>
          <cell r="F262">
            <v>10667.75</v>
          </cell>
          <cell r="G262">
            <v>8226.14</v>
          </cell>
          <cell r="H262">
            <v>1429.41</v>
          </cell>
          <cell r="I262">
            <v>1030.23</v>
          </cell>
          <cell r="J262">
            <v>3701.4</v>
          </cell>
          <cell r="K262">
            <v>1327.73</v>
          </cell>
          <cell r="L262">
            <v>7787.42</v>
          </cell>
          <cell r="M262">
            <v>74.849999999999994</v>
          </cell>
          <cell r="N262">
            <v>1496.72</v>
          </cell>
          <cell r="O262">
            <v>0</v>
          </cell>
          <cell r="P262">
            <v>196</v>
          </cell>
          <cell r="Q262">
            <v>0</v>
          </cell>
          <cell r="R262">
            <v>2823.5</v>
          </cell>
          <cell r="S262">
            <v>11312.84</v>
          </cell>
          <cell r="T262">
            <v>18850.78</v>
          </cell>
          <cell r="U262">
            <v>16425.29</v>
          </cell>
          <cell r="V262">
            <v>21232.86</v>
          </cell>
          <cell r="W262">
            <v>32934.230000000003</v>
          </cell>
          <cell r="X262">
            <v>36194.01</v>
          </cell>
          <cell r="Y262">
            <v>32328.91</v>
          </cell>
          <cell r="Z262">
            <v>72316.160000000003</v>
          </cell>
          <cell r="AA262">
            <v>55330.33</v>
          </cell>
          <cell r="AB262">
            <v>39220.620000000003</v>
          </cell>
          <cell r="AC262">
            <v>21959.25</v>
          </cell>
          <cell r="AD262">
            <v>19241.48</v>
          </cell>
          <cell r="AE262">
            <v>34499.480000000003</v>
          </cell>
          <cell r="AF262">
            <v>27238.44</v>
          </cell>
          <cell r="AG262">
            <v>10913.75</v>
          </cell>
          <cell r="AH262">
            <v>0</v>
          </cell>
          <cell r="AI262">
            <v>0</v>
          </cell>
          <cell r="AJ262">
            <v>20488.46</v>
          </cell>
          <cell r="AK262">
            <v>0</v>
          </cell>
          <cell r="AL262">
            <v>0</v>
          </cell>
          <cell r="AM262">
            <v>513771.02999999997</v>
          </cell>
          <cell r="AN262">
            <v>0</v>
          </cell>
          <cell r="AO262">
            <v>513771.02999999997</v>
          </cell>
        </row>
        <row r="263">
          <cell r="AM263">
            <v>0</v>
          </cell>
        </row>
        <row r="264">
          <cell r="B264" t="str">
            <v>HCPCS LAB COSTS   -</v>
          </cell>
          <cell r="C264" t="str">
            <v>INPATIENT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</row>
        <row r="265">
          <cell r="B265" t="str">
            <v>HCPCS LAB COSTS   -</v>
          </cell>
          <cell r="C265" t="str">
            <v>OUTPATIENT</v>
          </cell>
          <cell r="D265">
            <v>0</v>
          </cell>
          <cell r="E265">
            <v>1145.02</v>
          </cell>
          <cell r="F265">
            <v>930.88</v>
          </cell>
          <cell r="G265">
            <v>-43.57</v>
          </cell>
          <cell r="H265">
            <v>649.36</v>
          </cell>
          <cell r="I265">
            <v>287.22000000000003</v>
          </cell>
          <cell r="J265">
            <v>462.53</v>
          </cell>
          <cell r="K265">
            <v>312.97000000000003</v>
          </cell>
          <cell r="L265">
            <v>188.17</v>
          </cell>
          <cell r="M265">
            <v>17.34</v>
          </cell>
          <cell r="N265">
            <v>770.22</v>
          </cell>
          <cell r="O265">
            <v>0</v>
          </cell>
          <cell r="P265">
            <v>11.25</v>
          </cell>
          <cell r="Q265">
            <v>26719.91</v>
          </cell>
          <cell r="R265">
            <v>23545.449999999997</v>
          </cell>
          <cell r="S265">
            <v>44086.94</v>
          </cell>
          <cell r="T265">
            <v>36602.089999999997</v>
          </cell>
          <cell r="U265">
            <v>35913.910000000003</v>
          </cell>
          <cell r="V265">
            <v>38504.85</v>
          </cell>
          <cell r="W265">
            <v>60854.369999999995</v>
          </cell>
          <cell r="X265">
            <v>51686.59</v>
          </cell>
          <cell r="Y265">
            <v>49135.659999999996</v>
          </cell>
          <cell r="Z265">
            <v>58228.62</v>
          </cell>
          <cell r="AA265">
            <v>51154.880000000005</v>
          </cell>
          <cell r="AB265">
            <v>74450.39</v>
          </cell>
          <cell r="AC265">
            <v>23855.78</v>
          </cell>
          <cell r="AD265">
            <v>9803.25</v>
          </cell>
          <cell r="AE265">
            <v>10071.56</v>
          </cell>
          <cell r="AF265">
            <v>4176.2</v>
          </cell>
          <cell r="AG265">
            <v>3115.0299999999997</v>
          </cell>
          <cell r="AH265">
            <v>0</v>
          </cell>
          <cell r="AI265">
            <v>0</v>
          </cell>
          <cell r="AJ265">
            <v>8822.4500000000007</v>
          </cell>
          <cell r="AK265">
            <v>0</v>
          </cell>
          <cell r="AL265">
            <v>0</v>
          </cell>
          <cell r="AM265">
            <v>615459.31999999995</v>
          </cell>
          <cell r="AN265">
            <v>0</v>
          </cell>
          <cell r="AO265">
            <v>615459.31999999995</v>
          </cell>
        </row>
        <row r="266">
          <cell r="B266" t="str">
            <v>=</v>
          </cell>
          <cell r="C266" t="str">
            <v>=</v>
          </cell>
          <cell r="D266" t="str">
            <v>=</v>
          </cell>
          <cell r="E266" t="str">
            <v>=</v>
          </cell>
          <cell r="F266" t="str">
            <v>=</v>
          </cell>
          <cell r="G266" t="str">
            <v>=</v>
          </cell>
          <cell r="H266" t="str">
            <v>=</v>
          </cell>
          <cell r="I266" t="str">
            <v>=</v>
          </cell>
          <cell r="J266" t="str">
            <v>=</v>
          </cell>
          <cell r="K266" t="str">
            <v>=</v>
          </cell>
          <cell r="L266" t="str">
            <v>=</v>
          </cell>
          <cell r="M266" t="str">
            <v>=</v>
          </cell>
          <cell r="N266" t="str">
            <v>=</v>
          </cell>
          <cell r="O266" t="str">
            <v>=</v>
          </cell>
          <cell r="P266" t="str">
            <v>=</v>
          </cell>
          <cell r="Q266" t="str">
            <v>=</v>
          </cell>
          <cell r="R266" t="str">
            <v>=</v>
          </cell>
          <cell r="S266" t="str">
            <v>=</v>
          </cell>
          <cell r="T266" t="str">
            <v>=</v>
          </cell>
          <cell r="U266" t="str">
            <v>=</v>
          </cell>
          <cell r="V266" t="str">
            <v>=</v>
          </cell>
          <cell r="W266" t="str">
            <v>=</v>
          </cell>
          <cell r="X266" t="str">
            <v>=</v>
          </cell>
          <cell r="Y266" t="str">
            <v>=</v>
          </cell>
          <cell r="Z266" t="str">
            <v>=</v>
          </cell>
          <cell r="AA266" t="str">
            <v>=</v>
          </cell>
          <cell r="AB266" t="str">
            <v>=</v>
          </cell>
          <cell r="AC266" t="str">
            <v>=</v>
          </cell>
          <cell r="AD266" t="str">
            <v>=</v>
          </cell>
          <cell r="AE266" t="str">
            <v>=</v>
          </cell>
          <cell r="AF266" t="str">
            <v>=</v>
          </cell>
          <cell r="AG266" t="str">
            <v>=</v>
          </cell>
          <cell r="AH266" t="str">
            <v>=</v>
          </cell>
          <cell r="AI266" t="str">
            <v>=</v>
          </cell>
          <cell r="AJ266" t="str">
            <v>=</v>
          </cell>
          <cell r="AK266" t="str">
            <v>=</v>
          </cell>
          <cell r="AL266" t="str">
            <v>=</v>
          </cell>
          <cell r="AM266" t="str">
            <v>=</v>
          </cell>
          <cell r="AN266" t="str">
            <v>=</v>
          </cell>
          <cell r="AO266" t="str">
            <v>=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Report"/>
      <sheetName val="Workpaper Table of Contents"/>
      <sheetName val="Exhibit Table of Contents"/>
      <sheetName val="Exhibit A"/>
      <sheetName val="Workpaper A"/>
      <sheetName val="Workpaper B"/>
      <sheetName val="Workpaper C Page 1"/>
      <sheetName val="Workpaper C Page 2"/>
      <sheetName val="Invoice"/>
    </sheetNames>
    <sheetDataSet>
      <sheetData sheetId="0" refreshError="1">
        <row r="770">
          <cell r="A770" t="str">
            <v>MEDICAID AUDITED COST REPORT</v>
          </cell>
        </row>
        <row r="771">
          <cell r="A771" t="str">
            <v>SUPPLEMENTAL WORKSHEET E-3 PART IV</v>
          </cell>
        </row>
        <row r="772">
          <cell r="A772" t="str">
            <v>DIRECT GRADUATE MEDICAL EDUCATION (GME) COSTS</v>
          </cell>
        </row>
        <row r="775">
          <cell r="A775" t="str">
            <v xml:space="preserve">   COMPUTATION OF TOTAL DIRECT GME AMOUNT</v>
          </cell>
        </row>
        <row r="777">
          <cell r="A777" t="str">
            <v>Number of FTE residents</v>
          </cell>
          <cell r="E777">
            <v>0</v>
          </cell>
        </row>
        <row r="778">
          <cell r="A778" t="str">
            <v>Updated Per Resident Amount</v>
          </cell>
          <cell r="E778">
            <v>0</v>
          </cell>
        </row>
        <row r="779">
          <cell r="A779" t="str">
            <v>Aggregate Approved Amount</v>
          </cell>
          <cell r="E779">
            <v>0</v>
          </cell>
        </row>
        <row r="781">
          <cell r="A781" t="str">
            <v xml:space="preserve">   COMPUTATION OF PROGRAM PATIENT LOAD</v>
          </cell>
        </row>
        <row r="783">
          <cell r="A783" t="str">
            <v>Title XIX Inpatient Days</v>
          </cell>
          <cell r="E783">
            <v>10488</v>
          </cell>
          <cell r="F783" t="str">
            <v>All Program Days Except Nursery &amp; DWP</v>
          </cell>
        </row>
        <row r="784">
          <cell r="A784" t="str">
            <v>Total Inpatient Days</v>
          </cell>
          <cell r="E784">
            <v>0</v>
          </cell>
          <cell r="F784" t="str">
            <v>All Hospital Days Except Nursery &amp; DWP</v>
          </cell>
        </row>
        <row r="785">
          <cell r="A785" t="str">
            <v>Ratio of Title XIX Program Days To Total Inpatient Days</v>
          </cell>
          <cell r="E785">
            <v>0</v>
          </cell>
        </row>
        <row r="787">
          <cell r="A787" t="str">
            <v>Total Title XIX Direct Graduate Medical Education</v>
          </cell>
          <cell r="E787">
            <v>0</v>
          </cell>
        </row>
        <row r="789">
          <cell r="A789" t="str">
            <v>INPATIENT/OUTPATIENT DISTRIBUTION</v>
          </cell>
        </row>
        <row r="791">
          <cell r="A791" t="str">
            <v>Title XIX Inpatient Costs Before GME</v>
          </cell>
          <cell r="E791">
            <v>6987683.2218445837</v>
          </cell>
        </row>
        <row r="792">
          <cell r="A792" t="str">
            <v>Title XIX Outpatient Costs Before GME</v>
          </cell>
          <cell r="E792">
            <v>2141023.1041479805</v>
          </cell>
        </row>
        <row r="793">
          <cell r="A793" t="str">
            <v>IN/OUT TOTAL TITLE XIX COSTS</v>
          </cell>
          <cell r="E793">
            <v>9128706.3259925637</v>
          </cell>
        </row>
        <row r="795">
          <cell r="A795" t="str">
            <v>Inpatient % to Total</v>
          </cell>
          <cell r="E795">
            <v>0.76546259374652559</v>
          </cell>
        </row>
        <row r="796">
          <cell r="A796" t="str">
            <v>Outpatient % to Total</v>
          </cell>
          <cell r="E796">
            <v>0.2345374062534745</v>
          </cell>
        </row>
        <row r="798">
          <cell r="A798" t="str">
            <v>IP Title XIX portion of Direct Graduate Medical Education Costs</v>
          </cell>
          <cell r="E798">
            <v>0</v>
          </cell>
        </row>
        <row r="800">
          <cell r="A800" t="str">
            <v>OP Title XIX portion of Direct Graduate Medical Education Costs</v>
          </cell>
          <cell r="E80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Audit@main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A382-D596-4513-B2AA-4DF60327C7B2}">
  <dimension ref="A1:K229"/>
  <sheetViews>
    <sheetView showGridLines="0" tabSelected="1" zoomScaleNormal="100" workbookViewId="0"/>
  </sheetViews>
  <sheetFormatPr defaultColWidth="9.1796875" defaultRowHeight="12.5" x14ac:dyDescent="0.25"/>
  <cols>
    <col min="1" max="1" width="17.26953125" style="157" customWidth="1"/>
    <col min="2" max="2" width="38.1796875" style="157" customWidth="1"/>
    <col min="3" max="3" width="3.26953125" style="157" customWidth="1"/>
    <col min="4" max="4" width="19.7265625" style="157" customWidth="1"/>
    <col min="5" max="5" width="35.7265625" style="124" customWidth="1"/>
    <col min="6" max="6" width="1.453125" style="157" customWidth="1"/>
    <col min="7" max="16384" width="9.1796875" style="157"/>
  </cols>
  <sheetData>
    <row r="1" spans="2:9" x14ac:dyDescent="0.25">
      <c r="E1" s="157"/>
    </row>
    <row r="2" spans="2:9" x14ac:dyDescent="0.25">
      <c r="E2" s="157"/>
    </row>
    <row r="3" spans="2:9" x14ac:dyDescent="0.25">
      <c r="E3" s="157"/>
    </row>
    <row r="4" spans="2:9" x14ac:dyDescent="0.25">
      <c r="E4" s="157"/>
    </row>
    <row r="5" spans="2:9" x14ac:dyDescent="0.25">
      <c r="E5" s="157"/>
    </row>
    <row r="6" spans="2:9" ht="15.5" x14ac:dyDescent="0.35">
      <c r="B6" s="361" t="s">
        <v>463</v>
      </c>
      <c r="C6" s="361"/>
      <c r="D6" s="361"/>
      <c r="E6" s="361"/>
      <c r="F6" s="319"/>
      <c r="G6" s="319"/>
      <c r="H6" s="319"/>
      <c r="I6" s="319"/>
    </row>
    <row r="7" spans="2:9" ht="15.5" x14ac:dyDescent="0.35">
      <c r="B7" s="361" t="s">
        <v>464</v>
      </c>
      <c r="C7" s="361"/>
      <c r="D7" s="361"/>
      <c r="E7" s="361"/>
      <c r="F7" s="319"/>
      <c r="G7" s="319"/>
      <c r="H7" s="319"/>
      <c r="I7" s="319"/>
    </row>
    <row r="8" spans="2:9" ht="15.5" x14ac:dyDescent="0.35">
      <c r="B8" s="361" t="s">
        <v>465</v>
      </c>
      <c r="C8" s="361"/>
      <c r="D8" s="361"/>
      <c r="E8" s="361"/>
      <c r="F8" s="319"/>
      <c r="G8" s="319"/>
      <c r="H8" s="319"/>
      <c r="I8" s="319"/>
    </row>
    <row r="9" spans="2:9" x14ac:dyDescent="0.25">
      <c r="E9" s="157"/>
    </row>
    <row r="10" spans="2:9" x14ac:dyDescent="0.25">
      <c r="E10" s="157"/>
    </row>
    <row r="11" spans="2:9" x14ac:dyDescent="0.25">
      <c r="E11" s="157"/>
    </row>
    <row r="12" spans="2:9" x14ac:dyDescent="0.25">
      <c r="E12" s="157"/>
    </row>
    <row r="13" spans="2:9" x14ac:dyDescent="0.25">
      <c r="E13" s="157"/>
    </row>
    <row r="14" spans="2:9" ht="13" x14ac:dyDescent="0.3">
      <c r="B14" s="354" t="s">
        <v>685</v>
      </c>
      <c r="C14" s="365" t="str">
        <f>IF('Data Entry'!B2="","",'Data Entry'!B2)</f>
        <v/>
      </c>
      <c r="D14" s="365"/>
      <c r="E14" s="365"/>
    </row>
    <row r="15" spans="2:9" ht="13" x14ac:dyDescent="0.3">
      <c r="B15" s="354" t="s">
        <v>686</v>
      </c>
      <c r="C15" s="365" t="str">
        <f>IF('Data Entry'!B5="","",TEXT('Data Entry'!B4,"mm/dd/yyyy")&amp; " to "&amp;TEXT('Data Entry'!B5,"mm/dd/yyyy"))</f>
        <v/>
      </c>
      <c r="D15" s="365"/>
      <c r="E15" s="365"/>
    </row>
    <row r="16" spans="2:9" x14ac:dyDescent="0.25">
      <c r="E16" s="157"/>
    </row>
    <row r="18" spans="1:11" ht="15.5" x14ac:dyDescent="0.35">
      <c r="A18" s="362" t="str">
        <f>UPPER("misrepresentation or falsification of any information contained in this cost report")</f>
        <v>MISREPRESENTATION OR FALSIFICATION OF ANY INFORMATION CONTAINED IN THIS COST REPORT</v>
      </c>
      <c r="B18" s="362"/>
      <c r="C18" s="362"/>
      <c r="D18" s="362"/>
      <c r="E18" s="362"/>
      <c r="F18" s="319"/>
      <c r="G18" s="319"/>
      <c r="H18" s="319"/>
      <c r="I18" s="319"/>
      <c r="J18" s="319"/>
      <c r="K18" s="319"/>
    </row>
    <row r="19" spans="1:11" ht="15.5" x14ac:dyDescent="0.35">
      <c r="A19" s="362" t="str">
        <f>UPPER("may be punishable by fine and/or imprisonment under state or federal law")</f>
        <v>MAY BE PUNISHABLE BY FINE AND/OR IMPRISONMENT UNDER STATE OR FEDERAL LAW</v>
      </c>
      <c r="B19" s="362"/>
      <c r="C19" s="362"/>
      <c r="D19" s="362"/>
      <c r="E19" s="362"/>
      <c r="F19" s="319"/>
      <c r="G19" s="319"/>
      <c r="H19" s="319"/>
      <c r="I19" s="319"/>
      <c r="J19" s="319"/>
      <c r="K19" s="319"/>
    </row>
    <row r="20" spans="1:11" x14ac:dyDescent="0.25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</row>
    <row r="21" spans="1:11" ht="15.5" x14ac:dyDescent="0.35">
      <c r="A21" s="362" t="s">
        <v>453</v>
      </c>
      <c r="B21" s="362"/>
      <c r="C21" s="362"/>
      <c r="D21" s="362"/>
      <c r="E21" s="362"/>
      <c r="F21" s="319"/>
      <c r="G21" s="319"/>
      <c r="H21" s="319"/>
      <c r="I21" s="319"/>
      <c r="J21" s="319"/>
      <c r="K21" s="319"/>
    </row>
    <row r="22" spans="1:11" ht="7.5" customHeight="1" x14ac:dyDescent="0.35">
      <c r="A22" s="317"/>
      <c r="B22" s="317"/>
      <c r="C22" s="317"/>
      <c r="D22" s="317"/>
      <c r="E22" s="317"/>
      <c r="F22" s="319"/>
      <c r="G22" s="319"/>
      <c r="H22" s="319"/>
      <c r="I22" s="319"/>
      <c r="J22" s="319"/>
      <c r="K22" s="319"/>
    </row>
    <row r="23" spans="1:11" ht="44.25" customHeight="1" x14ac:dyDescent="0.25">
      <c r="A23" s="363" t="s">
        <v>454</v>
      </c>
      <c r="B23" s="363"/>
      <c r="C23" s="363"/>
      <c r="D23" s="363"/>
      <c r="E23" s="363"/>
      <c r="F23" s="313"/>
      <c r="G23" s="313"/>
      <c r="H23" s="313"/>
      <c r="I23" s="313"/>
      <c r="J23" s="313"/>
      <c r="K23" s="313"/>
    </row>
    <row r="24" spans="1:11" ht="12.75" customHeight="1" x14ac:dyDescent="0.25">
      <c r="A24" s="318"/>
      <c r="B24" s="318"/>
      <c r="C24" s="318"/>
      <c r="D24" s="318"/>
      <c r="E24" s="318"/>
      <c r="F24" s="313"/>
      <c r="G24" s="313"/>
      <c r="H24" s="313"/>
      <c r="I24" s="313"/>
      <c r="J24" s="313"/>
      <c r="K24" s="313"/>
    </row>
    <row r="25" spans="1:11" x14ac:dyDescent="0.25">
      <c r="A25" s="314"/>
      <c r="B25" s="314"/>
      <c r="C25" s="314"/>
      <c r="D25" s="314"/>
      <c r="E25" s="314"/>
      <c r="F25" s="313"/>
      <c r="G25" s="313"/>
      <c r="H25" s="313"/>
      <c r="I25" s="313"/>
      <c r="J25" s="313"/>
      <c r="K25" s="313"/>
    </row>
    <row r="26" spans="1:11" ht="25.5" customHeight="1" x14ac:dyDescent="0.25">
      <c r="A26" s="359"/>
      <c r="B26" s="359"/>
      <c r="C26" s="315"/>
      <c r="D26" s="360"/>
      <c r="E26" s="360"/>
    </row>
    <row r="27" spans="1:11" x14ac:dyDescent="0.25">
      <c r="A27" s="364" t="s">
        <v>455</v>
      </c>
      <c r="B27" s="364"/>
      <c r="C27" s="316"/>
      <c r="D27" s="357" t="s">
        <v>456</v>
      </c>
      <c r="E27" s="357"/>
    </row>
    <row r="28" spans="1:11" x14ac:dyDescent="0.25">
      <c r="A28" s="316"/>
      <c r="B28" s="316"/>
      <c r="C28" s="316"/>
      <c r="D28" s="315"/>
      <c r="E28" s="315"/>
    </row>
    <row r="29" spans="1:11" ht="25.5" customHeight="1" x14ac:dyDescent="0.25">
      <c r="A29" s="359"/>
      <c r="B29" s="359"/>
      <c r="C29" s="315"/>
      <c r="D29" s="360"/>
      <c r="E29" s="360"/>
    </row>
    <row r="30" spans="1:11" x14ac:dyDescent="0.25">
      <c r="A30" s="357" t="s">
        <v>457</v>
      </c>
      <c r="B30" s="357"/>
      <c r="C30" s="315"/>
      <c r="D30" s="358" t="s">
        <v>458</v>
      </c>
      <c r="E30" s="358"/>
    </row>
    <row r="31" spans="1:11" x14ac:dyDescent="0.25">
      <c r="A31" s="315"/>
      <c r="B31" s="315"/>
      <c r="C31" s="315"/>
      <c r="D31" s="315"/>
      <c r="E31" s="315"/>
    </row>
    <row r="32" spans="1:11" ht="25.5" customHeight="1" x14ac:dyDescent="0.25">
      <c r="A32" s="359"/>
      <c r="B32" s="359"/>
      <c r="C32" s="315"/>
      <c r="D32" s="360"/>
      <c r="E32" s="360"/>
    </row>
    <row r="33" spans="1:5" x14ac:dyDescent="0.25">
      <c r="A33" s="357" t="s">
        <v>459</v>
      </c>
      <c r="B33" s="357"/>
      <c r="C33" s="315"/>
      <c r="D33" s="358" t="s">
        <v>460</v>
      </c>
      <c r="E33" s="358"/>
    </row>
    <row r="38" spans="1:5" ht="14" x14ac:dyDescent="0.3">
      <c r="A38" s="355" t="s">
        <v>461</v>
      </c>
      <c r="B38" s="355"/>
      <c r="C38" s="355"/>
      <c r="D38" s="355"/>
      <c r="E38" s="355"/>
    </row>
    <row r="39" spans="1:5" x14ac:dyDescent="0.25">
      <c r="A39" s="356" t="s">
        <v>462</v>
      </c>
      <c r="B39" s="356"/>
      <c r="C39" s="356"/>
      <c r="D39" s="356"/>
      <c r="E39" s="356"/>
    </row>
    <row r="228" spans="2:2" hidden="1" x14ac:dyDescent="0.25">
      <c r="B228" s="157" t="s">
        <v>319</v>
      </c>
    </row>
    <row r="229" spans="2:2" hidden="1" x14ac:dyDescent="0.25">
      <c r="B229" s="157" t="s">
        <v>320</v>
      </c>
    </row>
  </sheetData>
  <mergeCells count="23">
    <mergeCell ref="A29:B29"/>
    <mergeCell ref="D29:E29"/>
    <mergeCell ref="B6:E6"/>
    <mergeCell ref="B7:E7"/>
    <mergeCell ref="B8:E8"/>
    <mergeCell ref="A18:E18"/>
    <mergeCell ref="A19:E19"/>
    <mergeCell ref="A21:E21"/>
    <mergeCell ref="A23:E23"/>
    <mergeCell ref="A26:B26"/>
    <mergeCell ref="D26:E26"/>
    <mergeCell ref="A27:B27"/>
    <mergeCell ref="D27:E27"/>
    <mergeCell ref="C14:E14"/>
    <mergeCell ref="C15:E15"/>
    <mergeCell ref="A38:E38"/>
    <mergeCell ref="A39:E39"/>
    <mergeCell ref="A30:B30"/>
    <mergeCell ref="D30:E30"/>
    <mergeCell ref="A32:B32"/>
    <mergeCell ref="D32:E32"/>
    <mergeCell ref="A33:B33"/>
    <mergeCell ref="D33:E33"/>
  </mergeCells>
  <hyperlinks>
    <hyperlink ref="A39" r:id="rId1" xr:uid="{F4775309-ED55-48D8-B9F8-3C4811DC831D}"/>
  </hyperlinks>
  <printOptions horizontalCentered="1"/>
  <pageMargins left="0" right="0" top="0.75" bottom="0.75" header="0.3" footer="0.3"/>
  <pageSetup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6"/>
  <sheetViews>
    <sheetView showGridLines="0" zoomScaleNormal="100" workbookViewId="0">
      <selection activeCell="B2" sqref="B2"/>
    </sheetView>
  </sheetViews>
  <sheetFormatPr defaultRowHeight="12.5" x14ac:dyDescent="0.25"/>
  <cols>
    <col min="1" max="1" width="24" customWidth="1"/>
    <col min="2" max="2" width="32.1796875" customWidth="1"/>
    <col min="3" max="3" width="1.1796875" customWidth="1"/>
    <col min="4" max="4" width="48" style="124" customWidth="1"/>
    <col min="5" max="5" width="1.453125" customWidth="1"/>
  </cols>
  <sheetData>
    <row r="1" spans="1:7" ht="13" x14ac:dyDescent="0.3">
      <c r="A1" s="138" t="s">
        <v>321</v>
      </c>
    </row>
    <row r="2" spans="1:7" x14ac:dyDescent="0.25">
      <c r="A2" t="s">
        <v>311</v>
      </c>
      <c r="B2" s="125"/>
      <c r="C2" s="123"/>
      <c r="D2" s="126" t="s">
        <v>386</v>
      </c>
    </row>
    <row r="3" spans="1:7" x14ac:dyDescent="0.25">
      <c r="A3" t="s">
        <v>312</v>
      </c>
      <c r="B3" s="125"/>
      <c r="D3" s="126" t="s">
        <v>387</v>
      </c>
    </row>
    <row r="4" spans="1:7" x14ac:dyDescent="0.25">
      <c r="A4" t="s">
        <v>313</v>
      </c>
      <c r="B4" s="270"/>
      <c r="C4" s="121"/>
      <c r="D4" s="126" t="s">
        <v>388</v>
      </c>
      <c r="F4" s="268"/>
      <c r="G4" s="269"/>
    </row>
    <row r="5" spans="1:7" x14ac:dyDescent="0.25">
      <c r="A5" t="s">
        <v>314</v>
      </c>
      <c r="B5" s="270"/>
      <c r="C5" s="121"/>
      <c r="D5" s="126" t="s">
        <v>389</v>
      </c>
      <c r="F5" s="268"/>
      <c r="G5" s="269"/>
    </row>
    <row r="6" spans="1:7" s="157" customFormat="1" x14ac:dyDescent="0.25">
      <c r="A6" s="157" t="s">
        <v>403</v>
      </c>
      <c r="B6" s="270"/>
      <c r="C6" s="121"/>
      <c r="D6" s="126" t="s">
        <v>404</v>
      </c>
      <c r="F6" s="268"/>
      <c r="G6" s="269"/>
    </row>
    <row r="7" spans="1:7" s="157" customFormat="1" x14ac:dyDescent="0.25">
      <c r="A7" s="157" t="s">
        <v>405</v>
      </c>
      <c r="B7" s="270"/>
      <c r="C7" s="121"/>
      <c r="D7" s="126" t="s">
        <v>406</v>
      </c>
      <c r="F7" s="268"/>
      <c r="G7" s="269"/>
    </row>
    <row r="8" spans="1:7" x14ac:dyDescent="0.25">
      <c r="A8" t="s">
        <v>393</v>
      </c>
      <c r="B8" s="290" t="s">
        <v>402</v>
      </c>
      <c r="C8" s="121"/>
      <c r="D8" s="126" t="s">
        <v>394</v>
      </c>
      <c r="F8" s="268"/>
      <c r="G8" s="269"/>
    </row>
    <row r="9" spans="1:7" x14ac:dyDescent="0.25">
      <c r="B9" s="136"/>
      <c r="C9" s="136"/>
      <c r="D9" s="137"/>
    </row>
    <row r="10" spans="1:7" ht="13" x14ac:dyDescent="0.3">
      <c r="A10" s="138" t="s">
        <v>322</v>
      </c>
      <c r="B10" s="136"/>
      <c r="C10" s="136"/>
      <c r="D10" s="137"/>
    </row>
    <row r="11" spans="1:7" x14ac:dyDescent="0.25">
      <c r="A11" t="s">
        <v>315</v>
      </c>
      <c r="B11" s="125"/>
      <c r="C11" s="123"/>
      <c r="D11" s="126" t="s">
        <v>390</v>
      </c>
    </row>
    <row r="12" spans="1:7" x14ac:dyDescent="0.25">
      <c r="A12" t="s">
        <v>316</v>
      </c>
      <c r="B12" s="125"/>
      <c r="D12" s="126" t="s">
        <v>391</v>
      </c>
    </row>
    <row r="13" spans="1:7" x14ac:dyDescent="0.25">
      <c r="A13" t="s">
        <v>317</v>
      </c>
      <c r="B13" s="271"/>
      <c r="C13" s="122"/>
      <c r="D13" s="126" t="s">
        <v>392</v>
      </c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ht="44.25" customHeight="1" x14ac:dyDescent="0.25">
      <c r="D22"/>
    </row>
    <row r="23" spans="4:4" x14ac:dyDescent="0.25">
      <c r="D23"/>
    </row>
    <row r="24" spans="4:4" x14ac:dyDescent="0.25">
      <c r="D24"/>
    </row>
    <row r="25" spans="4:4" ht="25.5" customHeight="1" x14ac:dyDescent="0.25">
      <c r="D25"/>
    </row>
    <row r="26" spans="4:4" x14ac:dyDescent="0.25">
      <c r="D26"/>
    </row>
    <row r="27" spans="4:4" x14ac:dyDescent="0.25">
      <c r="D27"/>
    </row>
    <row r="28" spans="4:4" ht="25.5" customHeight="1" x14ac:dyDescent="0.25">
      <c r="D28"/>
    </row>
    <row r="29" spans="4:4" x14ac:dyDescent="0.25">
      <c r="D29"/>
    </row>
    <row r="30" spans="4:4" x14ac:dyDescent="0.25">
      <c r="D30"/>
    </row>
    <row r="31" spans="4:4" ht="25.5" customHeight="1" x14ac:dyDescent="0.25">
      <c r="D31"/>
    </row>
    <row r="32" spans="4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225" spans="2:2" hidden="1" x14ac:dyDescent="0.25">
      <c r="B225" t="s">
        <v>319</v>
      </c>
    </row>
    <row r="226" spans="2:2" hidden="1" x14ac:dyDescent="0.25">
      <c r="B226" t="s">
        <v>320</v>
      </c>
    </row>
  </sheetData>
  <dataValidations count="1">
    <dataValidation type="list" errorTitle="Cost Report Status Error" error="Please select a valid cost report status from the dropdown list!" sqref="B8" xr:uid="{00000000-0002-0000-0000-000000000000}">
      <formula1>"As-Filed,Revised"</formula1>
    </dataValidation>
  </dataValidation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79"/>
  <sheetViews>
    <sheetView showGridLines="0" zoomScaleNormal="100" workbookViewId="0">
      <selection activeCell="D19" sqref="D19"/>
    </sheetView>
  </sheetViews>
  <sheetFormatPr defaultColWidth="9.1796875" defaultRowHeight="12.5" x14ac:dyDescent="0.25"/>
  <cols>
    <col min="1" max="1" width="5.26953125" style="157" customWidth="1"/>
    <col min="2" max="2" width="60.1796875" style="157" customWidth="1"/>
    <col min="3" max="3" width="25.26953125" style="157" customWidth="1"/>
    <col min="4" max="4" width="22.453125" style="157" bestFit="1" customWidth="1"/>
    <col min="5" max="5" width="18.26953125" style="157" customWidth="1"/>
    <col min="6" max="16384" width="9.1796875" style="157"/>
  </cols>
  <sheetData>
    <row r="1" spans="1:38" x14ac:dyDescent="0.25">
      <c r="B1" s="169"/>
      <c r="C1" s="169"/>
      <c r="D1" s="169"/>
      <c r="F1" s="169"/>
      <c r="G1" s="158"/>
      <c r="H1" s="158"/>
      <c r="I1" s="158"/>
      <c r="J1" s="158"/>
      <c r="K1" s="158"/>
      <c r="L1" s="158"/>
      <c r="M1" s="158"/>
      <c r="N1" s="158"/>
      <c r="O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L1" s="158"/>
    </row>
    <row r="2" spans="1:38" ht="14" x14ac:dyDescent="0.3">
      <c r="A2" s="166"/>
      <c r="B2" s="174" t="s">
        <v>268</v>
      </c>
      <c r="C2" s="174"/>
      <c r="D2" s="170"/>
      <c r="E2" s="173" t="s">
        <v>0</v>
      </c>
      <c r="F2" s="164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5"/>
      <c r="AK2" s="165"/>
      <c r="AL2" s="165"/>
    </row>
    <row r="3" spans="1:38" ht="13" x14ac:dyDescent="0.3">
      <c r="A3" s="166"/>
      <c r="B3" s="160"/>
      <c r="C3" s="160"/>
      <c r="D3" s="160"/>
      <c r="E3" s="164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5"/>
      <c r="AK3" s="165"/>
      <c r="AL3" s="165"/>
    </row>
    <row r="4" spans="1:38" ht="13" x14ac:dyDescent="0.3">
      <c r="A4" s="166"/>
      <c r="B4" s="162" t="s">
        <v>137</v>
      </c>
      <c r="C4" s="141" t="str">
        <f>IF('Data Entry'!$B$2="","",+'Data Entry'!$B$2)</f>
        <v/>
      </c>
      <c r="D4" s="180" t="s">
        <v>366</v>
      </c>
      <c r="E4" s="135" t="str">
        <f>IF('Data Entry'!$B$8="--select--","",'Data Entry'!$B$8)</f>
        <v/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5"/>
      <c r="AK4" s="165"/>
      <c r="AL4" s="165"/>
    </row>
    <row r="5" spans="1:38" ht="13" x14ac:dyDescent="0.3">
      <c r="A5" s="166"/>
      <c r="B5" s="162" t="s">
        <v>278</v>
      </c>
      <c r="C5" s="155" t="str">
        <f>IF('Data Entry'!$B$3="","",+'Data Entry'!$B$3)</f>
        <v/>
      </c>
      <c r="E5" s="163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5"/>
      <c r="AI5" s="165"/>
      <c r="AJ5" s="165"/>
    </row>
    <row r="6" spans="1:38" ht="13" x14ac:dyDescent="0.3">
      <c r="A6" s="166"/>
      <c r="B6" s="162" t="s">
        <v>271</v>
      </c>
      <c r="C6" s="127" t="str">
        <f>IF('Data Entry'!$B$4="","",+'Data Entry'!$B$4)</f>
        <v/>
      </c>
      <c r="D6" s="175" t="s">
        <v>274</v>
      </c>
      <c r="E6" s="127" t="str">
        <f>IF('Data Entry'!$B$5="","",+'Data Entry'!$B$5)</f>
        <v/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5"/>
      <c r="AI6" s="165"/>
      <c r="AJ6" s="165"/>
    </row>
    <row r="7" spans="1:38" ht="13.5" thickBot="1" x14ac:dyDescent="0.35">
      <c r="A7" s="168"/>
      <c r="B7" s="168"/>
      <c r="C7" s="168"/>
      <c r="D7" s="168"/>
      <c r="E7" s="168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5"/>
      <c r="AK7" s="165"/>
      <c r="AL7" s="165"/>
    </row>
    <row r="8" spans="1:38" ht="13" x14ac:dyDescent="0.3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5"/>
      <c r="AK8" s="165"/>
      <c r="AL8" s="165"/>
    </row>
    <row r="9" spans="1:38" ht="13" x14ac:dyDescent="0.3">
      <c r="B9" s="366" t="s">
        <v>397</v>
      </c>
      <c r="C9" s="366"/>
      <c r="D9" s="366"/>
      <c r="E9" s="366"/>
      <c r="F9" s="160"/>
      <c r="G9" s="158"/>
      <c r="H9" s="158"/>
      <c r="I9" s="158"/>
      <c r="J9" s="158"/>
      <c r="K9" s="158"/>
      <c r="L9" s="158"/>
      <c r="M9" s="158"/>
      <c r="N9" s="158"/>
      <c r="O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</row>
    <row r="10" spans="1:38" x14ac:dyDescent="0.25">
      <c r="B10" s="192"/>
      <c r="C10" s="192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</row>
    <row r="11" spans="1:38" x14ac:dyDescent="0.25">
      <c r="B11" s="192"/>
      <c r="C11" s="192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</row>
    <row r="12" spans="1:38" x14ac:dyDescent="0.25">
      <c r="B12" s="286" t="s">
        <v>378</v>
      </c>
      <c r="C12" s="167"/>
      <c r="D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</row>
    <row r="13" spans="1:38" x14ac:dyDescent="0.25">
      <c r="B13" s="167"/>
      <c r="C13" s="167"/>
      <c r="D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</row>
    <row r="14" spans="1:38" ht="13" x14ac:dyDescent="0.3">
      <c r="B14" s="255" t="s">
        <v>6</v>
      </c>
      <c r="C14" s="255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</row>
    <row r="15" spans="1:38" ht="13" x14ac:dyDescent="0.3">
      <c r="A15" s="159">
        <v>1</v>
      </c>
      <c r="B15" s="308" t="s">
        <v>435</v>
      </c>
      <c r="C15" s="309" t="s">
        <v>379</v>
      </c>
      <c r="D15" s="283">
        <f>+'Exhibit F'!H23</f>
        <v>0</v>
      </c>
      <c r="E15" s="178"/>
      <c r="F15" s="176"/>
      <c r="G15" s="176"/>
      <c r="H15" s="158"/>
      <c r="I15" s="158"/>
      <c r="J15" s="158"/>
      <c r="K15" s="158"/>
      <c r="L15" s="158"/>
      <c r="M15" s="158"/>
      <c r="N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8" x14ac:dyDescent="0.25">
      <c r="B16" s="189"/>
      <c r="C16" s="186"/>
      <c r="D16" s="176"/>
      <c r="E16" s="178"/>
      <c r="F16" s="176"/>
      <c r="G16" s="176"/>
      <c r="H16" s="158"/>
      <c r="I16" s="158"/>
      <c r="J16" s="158"/>
      <c r="K16" s="158"/>
      <c r="L16" s="158"/>
      <c r="M16" s="158"/>
      <c r="N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13" x14ac:dyDescent="0.3">
      <c r="B17" s="255" t="s">
        <v>130</v>
      </c>
      <c r="C17" s="158"/>
      <c r="D17" s="178"/>
      <c r="F17" s="176"/>
      <c r="G17" s="176"/>
      <c r="H17" s="158"/>
      <c r="I17" s="158"/>
      <c r="J17" s="158"/>
      <c r="K17" s="158"/>
      <c r="L17" s="158"/>
      <c r="M17" s="158"/>
      <c r="N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x14ac:dyDescent="0.25">
      <c r="A18" s="159">
        <v>2</v>
      </c>
      <c r="B18" s="189" t="s">
        <v>381</v>
      </c>
      <c r="C18" s="182" t="s">
        <v>436</v>
      </c>
      <c r="D18" s="156">
        <f>+'Exhibit G'!E79</f>
        <v>0</v>
      </c>
      <c r="E18" s="178"/>
      <c r="F18" s="176"/>
      <c r="G18" s="176"/>
      <c r="H18" s="158"/>
      <c r="I18" s="158"/>
      <c r="J18" s="158"/>
      <c r="K18" s="158"/>
      <c r="L18" s="158"/>
      <c r="M18" s="158"/>
      <c r="N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x14ac:dyDescent="0.25">
      <c r="A19" s="159">
        <v>3</v>
      </c>
      <c r="B19" s="177" t="s">
        <v>437</v>
      </c>
      <c r="C19" s="186"/>
      <c r="D19" s="278">
        <v>0</v>
      </c>
      <c r="E19" s="176"/>
      <c r="F19" s="176"/>
      <c r="G19" s="158"/>
      <c r="H19" s="158"/>
      <c r="I19" s="158"/>
      <c r="J19" s="158"/>
      <c r="K19" s="158"/>
      <c r="L19" s="158"/>
      <c r="M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</row>
    <row r="20" spans="1:34" x14ac:dyDescent="0.25">
      <c r="A20" s="159">
        <v>4</v>
      </c>
      <c r="B20" s="177" t="s">
        <v>439</v>
      </c>
      <c r="C20" s="186"/>
      <c r="D20" s="278">
        <v>0</v>
      </c>
      <c r="E20" s="176"/>
      <c r="F20" s="176"/>
      <c r="G20" s="158"/>
      <c r="H20" s="158"/>
      <c r="I20" s="158"/>
      <c r="J20" s="158"/>
      <c r="K20" s="158"/>
      <c r="L20" s="158"/>
      <c r="M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</row>
    <row r="21" spans="1:34" ht="13" x14ac:dyDescent="0.3">
      <c r="A21" s="159">
        <v>5</v>
      </c>
      <c r="B21" s="280" t="s">
        <v>438</v>
      </c>
      <c r="C21" s="279" t="s">
        <v>440</v>
      </c>
      <c r="D21" s="283">
        <f>+D18-D19-D20</f>
        <v>0</v>
      </c>
      <c r="E21" s="176"/>
      <c r="F21" s="176"/>
      <c r="G21" s="158"/>
      <c r="H21" s="158"/>
      <c r="I21" s="158"/>
      <c r="J21" s="158"/>
      <c r="K21" s="158"/>
      <c r="L21" s="158"/>
      <c r="M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</row>
    <row r="22" spans="1:34" x14ac:dyDescent="0.25">
      <c r="B22" s="189"/>
      <c r="C22" s="186"/>
      <c r="D22" s="176"/>
      <c r="E22" s="178"/>
      <c r="F22" s="176"/>
      <c r="G22" s="176"/>
      <c r="H22" s="158"/>
      <c r="I22" s="158"/>
      <c r="J22" s="158"/>
      <c r="K22" s="158"/>
      <c r="L22" s="158"/>
      <c r="M22" s="158"/>
      <c r="N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</row>
    <row r="23" spans="1:34" ht="13.5" thickBot="1" x14ac:dyDescent="0.35">
      <c r="A23" s="191">
        <v>6</v>
      </c>
      <c r="B23" s="281" t="s">
        <v>398</v>
      </c>
      <c r="C23" s="282" t="s">
        <v>441</v>
      </c>
      <c r="D23" s="284">
        <f>+D15+D21</f>
        <v>0</v>
      </c>
      <c r="E23" s="178"/>
      <c r="F23" s="176"/>
      <c r="G23" s="176"/>
      <c r="H23" s="158"/>
      <c r="I23" s="158"/>
      <c r="J23" s="158"/>
      <c r="K23" s="158"/>
      <c r="L23" s="158"/>
      <c r="M23" s="158"/>
      <c r="N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</row>
    <row r="24" spans="1:34" x14ac:dyDescent="0.25">
      <c r="B24" s="189"/>
      <c r="C24" s="186"/>
      <c r="D24" s="176"/>
      <c r="E24" s="178"/>
      <c r="F24" s="176"/>
      <c r="G24" s="176"/>
      <c r="H24" s="158"/>
      <c r="I24" s="158"/>
      <c r="J24" s="158"/>
      <c r="K24" s="158"/>
      <c r="L24" s="158"/>
      <c r="M24" s="158"/>
      <c r="N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</row>
    <row r="25" spans="1:34" x14ac:dyDescent="0.25">
      <c r="B25" s="189"/>
      <c r="C25" s="186"/>
      <c r="D25" s="176"/>
      <c r="E25" s="178"/>
      <c r="F25" s="176"/>
      <c r="G25" s="176"/>
      <c r="H25" s="158"/>
      <c r="I25" s="158"/>
      <c r="J25" s="158"/>
      <c r="K25" s="158"/>
      <c r="L25" s="158"/>
      <c r="M25" s="158"/>
      <c r="N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</row>
    <row r="26" spans="1:34" x14ac:dyDescent="0.25">
      <c r="B26" s="286" t="s">
        <v>399</v>
      </c>
      <c r="C26" s="186"/>
      <c r="D26" s="176"/>
      <c r="E26" s="178"/>
      <c r="F26" s="176"/>
      <c r="G26" s="176"/>
      <c r="H26" s="158"/>
      <c r="I26" s="158"/>
      <c r="J26" s="158"/>
      <c r="K26" s="158"/>
      <c r="L26" s="158"/>
      <c r="M26" s="158"/>
      <c r="N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</row>
    <row r="27" spans="1:34" x14ac:dyDescent="0.25">
      <c r="B27" s="167"/>
      <c r="C27" s="186"/>
      <c r="D27" s="176"/>
      <c r="E27" s="178"/>
      <c r="F27" s="176"/>
      <c r="G27" s="176"/>
      <c r="H27" s="158"/>
      <c r="I27" s="158"/>
      <c r="J27" s="158"/>
      <c r="K27" s="158"/>
      <c r="L27" s="158"/>
      <c r="M27" s="158"/>
      <c r="N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</row>
    <row r="28" spans="1:34" x14ac:dyDescent="0.25">
      <c r="A28" s="157">
        <v>7</v>
      </c>
      <c r="B28" s="189" t="s">
        <v>444</v>
      </c>
      <c r="C28" s="186" t="s">
        <v>445</v>
      </c>
      <c r="D28" s="140">
        <f>+'Exhibit N'!F27</f>
        <v>0</v>
      </c>
      <c r="E28" s="178"/>
      <c r="F28" s="176"/>
      <c r="G28" s="176"/>
      <c r="H28" s="158"/>
      <c r="I28" s="158"/>
      <c r="J28" s="158"/>
      <c r="K28" s="158"/>
      <c r="L28" s="158"/>
      <c r="M28" s="158"/>
      <c r="N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</row>
    <row r="29" spans="1:34" x14ac:dyDescent="0.25">
      <c r="A29" s="157">
        <v>8</v>
      </c>
      <c r="B29" s="310" t="s">
        <v>442</v>
      </c>
      <c r="C29" s="186"/>
      <c r="D29" s="139">
        <v>0</v>
      </c>
      <c r="E29" s="178"/>
      <c r="F29" s="176"/>
      <c r="G29" s="176"/>
      <c r="H29" s="158"/>
      <c r="I29" s="158"/>
      <c r="J29" s="158"/>
      <c r="K29" s="158"/>
      <c r="L29" s="158"/>
      <c r="M29" s="158"/>
      <c r="N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</row>
    <row r="30" spans="1:34" x14ac:dyDescent="0.25">
      <c r="A30" s="157">
        <v>9</v>
      </c>
      <c r="B30" s="310" t="s">
        <v>443</v>
      </c>
      <c r="C30" s="186"/>
      <c r="D30" s="139">
        <v>0</v>
      </c>
      <c r="E30" s="178"/>
      <c r="F30" s="176"/>
      <c r="G30" s="176"/>
      <c r="H30" s="158"/>
      <c r="I30" s="158"/>
      <c r="J30" s="158"/>
      <c r="K30" s="158"/>
      <c r="L30" s="158"/>
      <c r="M30" s="158"/>
      <c r="N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</row>
    <row r="31" spans="1:34" ht="13.5" thickBot="1" x14ac:dyDescent="0.35">
      <c r="A31" s="157">
        <v>10</v>
      </c>
      <c r="B31" s="281" t="s">
        <v>400</v>
      </c>
      <c r="C31" s="282" t="s">
        <v>446</v>
      </c>
      <c r="D31" s="284">
        <f>ROUND(SUM(D28:D30),0)</f>
        <v>0</v>
      </c>
      <c r="E31" s="178"/>
      <c r="F31" s="176"/>
      <c r="G31" s="176"/>
      <c r="H31" s="158"/>
      <c r="I31" s="158"/>
      <c r="J31" s="158"/>
      <c r="K31" s="158"/>
      <c r="L31" s="158"/>
      <c r="M31" s="158"/>
      <c r="N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</row>
    <row r="32" spans="1:34" x14ac:dyDescent="0.25">
      <c r="B32" s="189"/>
      <c r="C32" s="186"/>
      <c r="D32" s="176"/>
      <c r="E32" s="178"/>
      <c r="F32" s="176"/>
      <c r="G32" s="176"/>
      <c r="H32" s="158"/>
      <c r="I32" s="158"/>
      <c r="J32" s="158"/>
      <c r="K32" s="158"/>
      <c r="L32" s="158"/>
      <c r="M32" s="158"/>
      <c r="N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</row>
    <row r="33" spans="1:35" x14ac:dyDescent="0.25">
      <c r="B33" s="189"/>
      <c r="C33" s="186"/>
      <c r="D33" s="176"/>
      <c r="E33" s="178"/>
      <c r="F33" s="176"/>
      <c r="G33" s="176"/>
      <c r="H33" s="158"/>
      <c r="I33" s="158"/>
      <c r="J33" s="158"/>
      <c r="K33" s="158"/>
      <c r="L33" s="158"/>
      <c r="M33" s="158"/>
      <c r="N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</row>
    <row r="34" spans="1:35" ht="13.5" thickBot="1" x14ac:dyDescent="0.35">
      <c r="A34" s="157">
        <v>11</v>
      </c>
      <c r="B34" s="281" t="s">
        <v>401</v>
      </c>
      <c r="C34" s="285" t="s">
        <v>447</v>
      </c>
      <c r="D34" s="284">
        <f>ROUND(D23-D31,0)</f>
        <v>0</v>
      </c>
      <c r="E34" s="176"/>
      <c r="F34" s="176"/>
      <c r="G34" s="176"/>
      <c r="H34" s="158"/>
      <c r="I34" s="158"/>
      <c r="J34" s="158"/>
      <c r="K34" s="158"/>
      <c r="L34" s="158"/>
      <c r="M34" s="158"/>
      <c r="N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</row>
    <row r="35" spans="1:35" x14ac:dyDescent="0.25">
      <c r="B35" s="177"/>
      <c r="C35" s="177"/>
      <c r="D35" s="177"/>
      <c r="E35" s="176"/>
      <c r="F35" s="177"/>
      <c r="G35" s="176"/>
      <c r="H35" s="176"/>
      <c r="I35" s="158"/>
      <c r="J35" s="158"/>
      <c r="K35" s="158"/>
      <c r="L35" s="158"/>
      <c r="M35" s="158"/>
      <c r="N35" s="158"/>
      <c r="O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</row>
    <row r="36" spans="1:35" x14ac:dyDescent="0.25">
      <c r="B36" s="178"/>
      <c r="C36" s="178"/>
      <c r="D36" s="178"/>
      <c r="E36" s="178"/>
      <c r="F36" s="178"/>
      <c r="G36" s="178"/>
      <c r="H36" s="178"/>
    </row>
    <row r="37" spans="1:35" x14ac:dyDescent="0.25">
      <c r="B37" s="189"/>
      <c r="C37" s="367" t="s">
        <v>683</v>
      </c>
      <c r="D37" s="367"/>
      <c r="E37" s="367"/>
      <c r="F37" s="178"/>
      <c r="G37" s="178"/>
      <c r="H37" s="178"/>
    </row>
    <row r="38" spans="1:35" x14ac:dyDescent="0.25">
      <c r="B38" s="178"/>
      <c r="C38" s="349"/>
      <c r="D38" s="349"/>
      <c r="E38" s="349"/>
      <c r="F38" s="178"/>
      <c r="G38" s="178"/>
      <c r="H38" s="178"/>
    </row>
    <row r="39" spans="1:35" x14ac:dyDescent="0.25">
      <c r="B39" s="178"/>
      <c r="C39" s="350" t="s">
        <v>684</v>
      </c>
      <c r="D39" s="350" t="s">
        <v>157</v>
      </c>
      <c r="E39" s="350" t="s">
        <v>159</v>
      </c>
      <c r="F39" s="178"/>
      <c r="G39" s="178"/>
      <c r="H39" s="178"/>
    </row>
    <row r="40" spans="1:35" x14ac:dyDescent="0.25">
      <c r="B40" s="178"/>
      <c r="C40" s="351">
        <f>D15</f>
        <v>0</v>
      </c>
      <c r="D40" s="351">
        <f>D21</f>
        <v>0</v>
      </c>
      <c r="E40" s="351">
        <f>SUM(C40:D40)</f>
        <v>0</v>
      </c>
      <c r="F40" s="178"/>
      <c r="G40" s="178"/>
      <c r="H40" s="178"/>
    </row>
    <row r="41" spans="1:35" x14ac:dyDescent="0.25">
      <c r="B41" s="178"/>
      <c r="C41" s="352" t="str">
        <f>IF(E40=0,"",ROUND(C40/E40,4))</f>
        <v/>
      </c>
      <c r="D41" s="352" t="str">
        <f>IF(E40=0,"",ROUND(D40/E40,4))</f>
        <v/>
      </c>
      <c r="E41" s="352">
        <f>SUM(C41:D41)</f>
        <v>0</v>
      </c>
      <c r="F41" s="178"/>
      <c r="G41" s="178"/>
      <c r="H41" s="178"/>
    </row>
    <row r="42" spans="1:35" ht="13" thickBot="1" x14ac:dyDescent="0.3">
      <c r="B42" s="178"/>
      <c r="C42" s="353" t="str">
        <f>IF(C41="","",ROUND(C41*D34,0))</f>
        <v/>
      </c>
      <c r="D42" s="353" t="str">
        <f>IF(D41="","",ROUND(D41*D34,0))</f>
        <v/>
      </c>
      <c r="E42" s="353">
        <f>SUM(C42:D42)</f>
        <v>0</v>
      </c>
      <c r="F42" s="178"/>
      <c r="G42" s="178"/>
      <c r="H42" s="178"/>
    </row>
    <row r="43" spans="1:35" x14ac:dyDescent="0.25">
      <c r="B43" s="178"/>
      <c r="C43" s="178"/>
      <c r="D43" s="178"/>
      <c r="E43" s="178"/>
      <c r="F43" s="178"/>
      <c r="G43" s="178"/>
      <c r="H43" s="178"/>
    </row>
    <row r="44" spans="1:35" x14ac:dyDescent="0.25">
      <c r="B44" s="178"/>
      <c r="C44" s="178"/>
      <c r="D44" s="178"/>
      <c r="E44" s="178"/>
      <c r="F44" s="178"/>
      <c r="G44" s="178"/>
      <c r="H44" s="178"/>
    </row>
    <row r="45" spans="1:35" x14ac:dyDescent="0.25">
      <c r="B45" s="178"/>
      <c r="C45" s="178"/>
      <c r="D45" s="178"/>
      <c r="E45" s="178"/>
      <c r="F45" s="178"/>
      <c r="G45" s="178"/>
      <c r="H45" s="178"/>
    </row>
    <row r="46" spans="1:35" x14ac:dyDescent="0.25">
      <c r="B46" s="178"/>
      <c r="C46" s="178"/>
      <c r="D46" s="178"/>
      <c r="E46" s="178"/>
      <c r="F46" s="178"/>
      <c r="G46" s="178"/>
      <c r="H46" s="178"/>
    </row>
    <row r="47" spans="1:35" x14ac:dyDescent="0.25">
      <c r="B47" s="178"/>
      <c r="C47" s="178"/>
      <c r="D47" s="178"/>
      <c r="E47" s="178"/>
      <c r="F47" s="178"/>
      <c r="G47" s="178"/>
      <c r="H47" s="178"/>
    </row>
    <row r="48" spans="1:35" x14ac:dyDescent="0.25">
      <c r="B48" s="178"/>
      <c r="C48" s="178"/>
      <c r="D48" s="178"/>
      <c r="E48" s="178"/>
      <c r="F48" s="178"/>
      <c r="G48" s="178"/>
      <c r="H48" s="178"/>
    </row>
    <row r="49" spans="2:8" x14ac:dyDescent="0.25">
      <c r="B49" s="178"/>
      <c r="C49" s="178"/>
      <c r="D49" s="178"/>
      <c r="E49" s="178"/>
      <c r="F49" s="178"/>
      <c r="G49" s="178"/>
      <c r="H49" s="178"/>
    </row>
    <row r="50" spans="2:8" x14ac:dyDescent="0.25">
      <c r="B50" s="178"/>
      <c r="C50" s="178"/>
      <c r="D50" s="178"/>
      <c r="E50" s="178"/>
      <c r="F50" s="178"/>
      <c r="G50" s="178"/>
      <c r="H50" s="178"/>
    </row>
    <row r="51" spans="2:8" x14ac:dyDescent="0.25">
      <c r="B51" s="178"/>
      <c r="C51" s="178"/>
      <c r="D51" s="178"/>
      <c r="E51" s="178"/>
      <c r="F51" s="178"/>
      <c r="G51" s="178"/>
      <c r="H51" s="178"/>
    </row>
    <row r="52" spans="2:8" x14ac:dyDescent="0.25">
      <c r="B52" s="178"/>
      <c r="C52" s="178"/>
      <c r="D52" s="178"/>
      <c r="E52" s="178"/>
      <c r="F52" s="178"/>
      <c r="G52" s="178"/>
      <c r="H52" s="178"/>
    </row>
    <row r="53" spans="2:8" x14ac:dyDescent="0.25">
      <c r="B53" s="178"/>
      <c r="C53" s="178"/>
      <c r="D53" s="178"/>
      <c r="E53" s="178"/>
      <c r="F53" s="178"/>
      <c r="G53" s="178"/>
      <c r="H53" s="178"/>
    </row>
    <row r="54" spans="2:8" x14ac:dyDescent="0.25">
      <c r="B54" s="178"/>
      <c r="C54" s="178"/>
      <c r="D54" s="178"/>
      <c r="E54" s="178"/>
      <c r="F54" s="178"/>
      <c r="G54" s="178"/>
      <c r="H54" s="178"/>
    </row>
    <row r="55" spans="2:8" x14ac:dyDescent="0.25">
      <c r="B55" s="178"/>
      <c r="C55" s="178"/>
      <c r="D55" s="178"/>
      <c r="E55" s="178"/>
      <c r="F55" s="178"/>
      <c r="G55" s="178"/>
      <c r="H55" s="178"/>
    </row>
    <row r="56" spans="2:8" x14ac:dyDescent="0.25">
      <c r="B56" s="178"/>
      <c r="C56" s="178"/>
      <c r="D56" s="178"/>
      <c r="E56" s="178"/>
      <c r="F56" s="178"/>
      <c r="G56" s="178"/>
      <c r="H56" s="178"/>
    </row>
    <row r="57" spans="2:8" x14ac:dyDescent="0.25">
      <c r="B57" s="178"/>
      <c r="C57" s="178"/>
      <c r="D57" s="178"/>
      <c r="E57" s="178"/>
      <c r="F57" s="178"/>
      <c r="G57" s="178"/>
      <c r="H57" s="178"/>
    </row>
    <row r="58" spans="2:8" x14ac:dyDescent="0.25">
      <c r="B58" s="178"/>
      <c r="C58" s="178"/>
      <c r="D58" s="178"/>
      <c r="E58" s="178"/>
      <c r="F58" s="178"/>
      <c r="G58" s="178"/>
      <c r="H58" s="178"/>
    </row>
    <row r="59" spans="2:8" x14ac:dyDescent="0.25">
      <c r="B59" s="178"/>
      <c r="C59" s="178"/>
      <c r="D59" s="178"/>
      <c r="E59" s="178"/>
      <c r="F59" s="178"/>
      <c r="G59" s="178"/>
      <c r="H59" s="178"/>
    </row>
    <row r="60" spans="2:8" x14ac:dyDescent="0.25">
      <c r="B60" s="178"/>
      <c r="C60" s="178"/>
      <c r="D60" s="178"/>
      <c r="E60" s="178"/>
      <c r="F60" s="178"/>
      <c r="G60" s="178"/>
      <c r="H60" s="178"/>
    </row>
    <row r="61" spans="2:8" x14ac:dyDescent="0.25">
      <c r="B61" s="178"/>
      <c r="C61" s="178"/>
      <c r="D61" s="178"/>
      <c r="E61" s="178"/>
      <c r="F61" s="178"/>
      <c r="G61" s="178"/>
      <c r="H61" s="178"/>
    </row>
    <row r="62" spans="2:8" x14ac:dyDescent="0.25">
      <c r="B62" s="178"/>
      <c r="C62" s="178"/>
      <c r="D62" s="178"/>
      <c r="E62" s="178"/>
      <c r="F62" s="178"/>
      <c r="G62" s="178"/>
      <c r="H62" s="178"/>
    </row>
    <row r="63" spans="2:8" x14ac:dyDescent="0.25">
      <c r="B63" s="178"/>
      <c r="C63" s="178"/>
      <c r="D63" s="178"/>
      <c r="E63" s="178"/>
      <c r="F63" s="178"/>
      <c r="G63" s="178"/>
      <c r="H63" s="178"/>
    </row>
    <row r="64" spans="2:8" x14ac:dyDescent="0.25">
      <c r="B64" s="178"/>
      <c r="C64" s="178"/>
      <c r="D64" s="178"/>
      <c r="E64" s="178"/>
      <c r="F64" s="178"/>
      <c r="G64" s="178"/>
      <c r="H64" s="178"/>
    </row>
    <row r="65" spans="2:8" x14ac:dyDescent="0.25">
      <c r="B65" s="178"/>
      <c r="C65" s="178"/>
      <c r="D65" s="178"/>
      <c r="E65" s="178"/>
      <c r="F65" s="178"/>
      <c r="G65" s="178"/>
      <c r="H65" s="178"/>
    </row>
    <row r="66" spans="2:8" x14ac:dyDescent="0.25">
      <c r="B66" s="178"/>
      <c r="C66" s="178"/>
      <c r="D66" s="178"/>
      <c r="E66" s="178"/>
      <c r="F66" s="178"/>
      <c r="G66" s="178"/>
      <c r="H66" s="178"/>
    </row>
    <row r="67" spans="2:8" x14ac:dyDescent="0.25">
      <c r="B67" s="178"/>
      <c r="C67" s="178"/>
      <c r="D67" s="178"/>
      <c r="E67" s="178"/>
      <c r="F67" s="178"/>
      <c r="G67" s="178"/>
      <c r="H67" s="178"/>
    </row>
    <row r="68" spans="2:8" x14ac:dyDescent="0.25">
      <c r="B68" s="178"/>
      <c r="C68" s="178"/>
      <c r="D68" s="178"/>
      <c r="E68" s="178"/>
      <c r="F68" s="178"/>
      <c r="G68" s="178"/>
      <c r="H68" s="178"/>
    </row>
    <row r="69" spans="2:8" x14ac:dyDescent="0.25">
      <c r="B69" s="178"/>
      <c r="C69" s="178"/>
      <c r="D69" s="178"/>
      <c r="E69" s="178"/>
      <c r="F69" s="178"/>
      <c r="G69" s="178"/>
      <c r="H69" s="178"/>
    </row>
    <row r="70" spans="2:8" x14ac:dyDescent="0.25">
      <c r="B70" s="178"/>
      <c r="C70" s="178"/>
      <c r="D70" s="178"/>
      <c r="E70" s="178"/>
      <c r="F70" s="178"/>
      <c r="G70" s="178"/>
      <c r="H70" s="178"/>
    </row>
    <row r="71" spans="2:8" x14ac:dyDescent="0.25">
      <c r="B71" s="178"/>
      <c r="C71" s="178"/>
      <c r="D71" s="178"/>
      <c r="E71" s="178"/>
      <c r="F71" s="178"/>
      <c r="G71" s="178"/>
      <c r="H71" s="178"/>
    </row>
    <row r="72" spans="2:8" x14ac:dyDescent="0.25">
      <c r="B72" s="178"/>
      <c r="C72" s="178"/>
      <c r="D72" s="178"/>
      <c r="E72" s="178"/>
      <c r="F72" s="178"/>
      <c r="G72" s="178"/>
      <c r="H72" s="178"/>
    </row>
    <row r="73" spans="2:8" x14ac:dyDescent="0.25">
      <c r="B73" s="178"/>
      <c r="C73" s="178"/>
      <c r="D73" s="178"/>
      <c r="E73" s="178"/>
      <c r="F73" s="178"/>
      <c r="G73" s="178"/>
      <c r="H73" s="178"/>
    </row>
    <row r="74" spans="2:8" x14ac:dyDescent="0.25">
      <c r="B74" s="178"/>
      <c r="C74" s="178"/>
      <c r="D74" s="178"/>
      <c r="E74" s="178"/>
      <c r="F74" s="178"/>
      <c r="G74" s="178"/>
      <c r="H74" s="178"/>
    </row>
    <row r="75" spans="2:8" x14ac:dyDescent="0.25">
      <c r="B75" s="178"/>
      <c r="C75" s="178"/>
      <c r="D75" s="178"/>
      <c r="E75" s="178"/>
      <c r="F75" s="178"/>
      <c r="G75" s="178"/>
      <c r="H75" s="178"/>
    </row>
    <row r="76" spans="2:8" x14ac:dyDescent="0.25">
      <c r="B76" s="178"/>
      <c r="C76" s="178"/>
      <c r="D76" s="178"/>
      <c r="E76" s="178"/>
      <c r="F76" s="178"/>
      <c r="G76" s="178"/>
      <c r="H76" s="178"/>
    </row>
    <row r="77" spans="2:8" x14ac:dyDescent="0.25">
      <c r="B77" s="178"/>
      <c r="C77" s="178"/>
      <c r="D77" s="178"/>
      <c r="E77" s="178"/>
      <c r="F77" s="178"/>
      <c r="G77" s="178"/>
      <c r="H77" s="178"/>
    </row>
    <row r="78" spans="2:8" x14ac:dyDescent="0.25">
      <c r="B78" s="178"/>
      <c r="C78" s="178"/>
      <c r="D78" s="178"/>
      <c r="E78" s="178"/>
      <c r="F78" s="178"/>
      <c r="G78" s="178"/>
      <c r="H78" s="178"/>
    </row>
    <row r="79" spans="2:8" x14ac:dyDescent="0.25">
      <c r="B79" s="178"/>
      <c r="C79" s="178"/>
      <c r="D79" s="178"/>
      <c r="E79" s="178"/>
      <c r="F79" s="178"/>
      <c r="G79" s="178"/>
      <c r="H79" s="178"/>
    </row>
    <row r="80" spans="2:8" x14ac:dyDescent="0.25">
      <c r="B80" s="178"/>
      <c r="C80" s="178"/>
      <c r="D80" s="178"/>
      <c r="E80" s="178"/>
      <c r="F80" s="178"/>
      <c r="G80" s="178"/>
      <c r="H80" s="178"/>
    </row>
    <row r="81" spans="2:8" x14ac:dyDescent="0.25">
      <c r="B81" s="178"/>
      <c r="C81" s="178"/>
      <c r="D81" s="178"/>
      <c r="E81" s="178"/>
      <c r="F81" s="178"/>
      <c r="G81" s="178"/>
      <c r="H81" s="178"/>
    </row>
    <row r="82" spans="2:8" x14ac:dyDescent="0.25">
      <c r="B82" s="178"/>
      <c r="C82" s="178"/>
      <c r="D82" s="178"/>
      <c r="E82" s="178"/>
      <c r="F82" s="178"/>
      <c r="G82" s="178"/>
      <c r="H82" s="178"/>
    </row>
    <row r="83" spans="2:8" x14ac:dyDescent="0.25">
      <c r="B83" s="178"/>
      <c r="C83" s="178"/>
      <c r="D83" s="178"/>
      <c r="E83" s="178"/>
      <c r="F83" s="178"/>
      <c r="G83" s="178"/>
      <c r="H83" s="178"/>
    </row>
    <row r="84" spans="2:8" x14ac:dyDescent="0.25">
      <c r="B84" s="178"/>
      <c r="C84" s="178"/>
      <c r="D84" s="178"/>
      <c r="E84" s="178"/>
      <c r="F84" s="178"/>
      <c r="G84" s="178"/>
      <c r="H84" s="178"/>
    </row>
    <row r="85" spans="2:8" x14ac:dyDescent="0.25">
      <c r="B85" s="178"/>
      <c r="C85" s="178"/>
      <c r="D85" s="178"/>
      <c r="E85" s="178"/>
      <c r="F85" s="178"/>
      <c r="G85" s="178"/>
      <c r="H85" s="178"/>
    </row>
    <row r="86" spans="2:8" x14ac:dyDescent="0.25">
      <c r="B86" s="178"/>
      <c r="C86" s="178"/>
      <c r="D86" s="178"/>
      <c r="E86" s="178"/>
      <c r="F86" s="178"/>
      <c r="G86" s="178"/>
      <c r="H86" s="178"/>
    </row>
    <row r="87" spans="2:8" x14ac:dyDescent="0.25">
      <c r="B87" s="178"/>
      <c r="C87" s="178"/>
      <c r="D87" s="178"/>
      <c r="E87" s="178"/>
      <c r="F87" s="178"/>
      <c r="G87" s="178"/>
      <c r="H87" s="178"/>
    </row>
    <row r="88" spans="2:8" x14ac:dyDescent="0.25">
      <c r="B88" s="178"/>
      <c r="C88" s="178"/>
      <c r="D88" s="178"/>
      <c r="E88" s="178"/>
      <c r="F88" s="178"/>
      <c r="G88" s="178"/>
      <c r="H88" s="178"/>
    </row>
    <row r="89" spans="2:8" x14ac:dyDescent="0.25">
      <c r="B89" s="178"/>
      <c r="C89" s="178"/>
      <c r="D89" s="178"/>
      <c r="E89" s="178"/>
      <c r="F89" s="178"/>
      <c r="G89" s="178"/>
      <c r="H89" s="178"/>
    </row>
    <row r="90" spans="2:8" x14ac:dyDescent="0.25">
      <c r="B90" s="178"/>
      <c r="C90" s="178"/>
      <c r="D90" s="178"/>
      <c r="E90" s="178"/>
      <c r="F90" s="178"/>
      <c r="G90" s="178"/>
      <c r="H90" s="178"/>
    </row>
    <row r="91" spans="2:8" x14ac:dyDescent="0.25">
      <c r="B91" s="178"/>
      <c r="C91" s="178"/>
      <c r="D91" s="178"/>
      <c r="E91" s="178"/>
      <c r="F91" s="178"/>
      <c r="G91" s="178"/>
      <c r="H91" s="178"/>
    </row>
    <row r="92" spans="2:8" x14ac:dyDescent="0.25">
      <c r="B92" s="178"/>
      <c r="C92" s="178"/>
      <c r="D92" s="178"/>
      <c r="E92" s="178"/>
      <c r="F92" s="178"/>
      <c r="G92" s="178"/>
      <c r="H92" s="178"/>
    </row>
    <row r="93" spans="2:8" x14ac:dyDescent="0.25">
      <c r="B93" s="178"/>
      <c r="C93" s="178"/>
      <c r="D93" s="178"/>
      <c r="E93" s="178"/>
      <c r="F93" s="178"/>
      <c r="G93" s="178"/>
      <c r="H93" s="178"/>
    </row>
    <row r="94" spans="2:8" x14ac:dyDescent="0.25">
      <c r="B94" s="178"/>
      <c r="C94" s="178"/>
      <c r="D94" s="178"/>
      <c r="E94" s="178"/>
      <c r="F94" s="178"/>
      <c r="G94" s="178"/>
      <c r="H94" s="178"/>
    </row>
    <row r="95" spans="2:8" x14ac:dyDescent="0.25">
      <c r="B95" s="178"/>
      <c r="C95" s="178"/>
      <c r="D95" s="178"/>
      <c r="E95" s="178"/>
      <c r="F95" s="178"/>
      <c r="G95" s="178"/>
      <c r="H95" s="178"/>
    </row>
    <row r="96" spans="2:8" x14ac:dyDescent="0.25">
      <c r="B96" s="178"/>
      <c r="C96" s="178"/>
      <c r="D96" s="178"/>
      <c r="E96" s="178"/>
      <c r="F96" s="178"/>
      <c r="G96" s="178"/>
      <c r="H96" s="178"/>
    </row>
    <row r="97" spans="2:8" x14ac:dyDescent="0.25">
      <c r="B97" s="178"/>
      <c r="C97" s="178"/>
      <c r="D97" s="178"/>
      <c r="E97" s="178"/>
      <c r="F97" s="178"/>
      <c r="G97" s="178"/>
      <c r="H97" s="178"/>
    </row>
    <row r="98" spans="2:8" x14ac:dyDescent="0.25">
      <c r="B98" s="178"/>
      <c r="C98" s="178"/>
      <c r="D98" s="178"/>
      <c r="E98" s="178"/>
      <c r="F98" s="178"/>
      <c r="G98" s="178"/>
      <c r="H98" s="178"/>
    </row>
    <row r="99" spans="2:8" x14ac:dyDescent="0.25">
      <c r="B99" s="178"/>
      <c r="C99" s="178"/>
      <c r="D99" s="178"/>
      <c r="E99" s="178"/>
      <c r="F99" s="178"/>
      <c r="G99" s="178"/>
      <c r="H99" s="178"/>
    </row>
    <row r="100" spans="2:8" x14ac:dyDescent="0.25">
      <c r="B100" s="178"/>
      <c r="C100" s="178"/>
      <c r="D100" s="178"/>
      <c r="E100" s="178"/>
      <c r="F100" s="178"/>
      <c r="G100" s="178"/>
      <c r="H100" s="178"/>
    </row>
    <row r="101" spans="2:8" x14ac:dyDescent="0.25">
      <c r="B101" s="178"/>
      <c r="C101" s="178"/>
      <c r="D101" s="178"/>
      <c r="E101" s="178"/>
      <c r="F101" s="178"/>
      <c r="G101" s="178"/>
      <c r="H101" s="178"/>
    </row>
    <row r="102" spans="2:8" x14ac:dyDescent="0.25">
      <c r="B102" s="178"/>
      <c r="C102" s="178"/>
      <c r="D102" s="178"/>
      <c r="E102" s="178"/>
      <c r="F102" s="178"/>
      <c r="G102" s="178"/>
      <c r="H102" s="178"/>
    </row>
    <row r="103" spans="2:8" x14ac:dyDescent="0.25">
      <c r="B103" s="178"/>
      <c r="C103" s="178"/>
      <c r="D103" s="178"/>
      <c r="E103" s="178"/>
      <c r="F103" s="178"/>
      <c r="G103" s="178"/>
      <c r="H103" s="178"/>
    </row>
    <row r="104" spans="2:8" x14ac:dyDescent="0.25">
      <c r="B104" s="178"/>
      <c r="C104" s="178"/>
      <c r="D104" s="178"/>
      <c r="E104" s="178"/>
      <c r="F104" s="178"/>
      <c r="G104" s="178"/>
      <c r="H104" s="178"/>
    </row>
    <row r="105" spans="2:8" x14ac:dyDescent="0.25">
      <c r="B105" s="178"/>
      <c r="C105" s="178"/>
      <c r="D105" s="178"/>
      <c r="E105" s="178"/>
      <c r="F105" s="178"/>
      <c r="G105" s="178"/>
      <c r="H105" s="178"/>
    </row>
    <row r="106" spans="2:8" x14ac:dyDescent="0.25">
      <c r="B106" s="178"/>
      <c r="C106" s="178"/>
      <c r="D106" s="178"/>
      <c r="E106" s="178"/>
      <c r="F106" s="178"/>
      <c r="G106" s="178"/>
      <c r="H106" s="178"/>
    </row>
    <row r="107" spans="2:8" x14ac:dyDescent="0.25">
      <c r="B107" s="178"/>
      <c r="C107" s="178"/>
      <c r="D107" s="178"/>
      <c r="E107" s="178"/>
      <c r="F107" s="178"/>
      <c r="G107" s="178"/>
      <c r="H107" s="178"/>
    </row>
    <row r="108" spans="2:8" x14ac:dyDescent="0.25">
      <c r="B108" s="178"/>
      <c r="C108" s="178"/>
      <c r="D108" s="178"/>
      <c r="E108" s="178"/>
      <c r="F108" s="178"/>
      <c r="G108" s="178"/>
      <c r="H108" s="178"/>
    </row>
    <row r="109" spans="2:8" x14ac:dyDescent="0.25">
      <c r="B109" s="178"/>
      <c r="C109" s="178"/>
      <c r="D109" s="178"/>
      <c r="E109" s="178"/>
      <c r="F109" s="178"/>
      <c r="G109" s="178"/>
      <c r="H109" s="178"/>
    </row>
    <row r="110" spans="2:8" x14ac:dyDescent="0.25">
      <c r="B110" s="178"/>
      <c r="C110" s="178"/>
      <c r="D110" s="178"/>
      <c r="E110" s="178"/>
      <c r="F110" s="178"/>
      <c r="G110" s="178"/>
      <c r="H110" s="178"/>
    </row>
    <row r="111" spans="2:8" x14ac:dyDescent="0.25">
      <c r="B111" s="178"/>
      <c r="C111" s="178"/>
      <c r="D111" s="178"/>
      <c r="E111" s="178"/>
      <c r="F111" s="178"/>
      <c r="G111" s="178"/>
      <c r="H111" s="178"/>
    </row>
    <row r="112" spans="2:8" x14ac:dyDescent="0.25">
      <c r="B112" s="178"/>
      <c r="C112" s="178"/>
      <c r="D112" s="178"/>
      <c r="E112" s="178"/>
      <c r="F112" s="178"/>
      <c r="G112" s="178"/>
      <c r="H112" s="178"/>
    </row>
    <row r="113" spans="2:8" x14ac:dyDescent="0.25">
      <c r="B113" s="178"/>
      <c r="C113" s="178"/>
      <c r="D113" s="178"/>
      <c r="E113" s="178"/>
      <c r="F113" s="178"/>
      <c r="G113" s="178"/>
      <c r="H113" s="178"/>
    </row>
    <row r="114" spans="2:8" x14ac:dyDescent="0.25">
      <c r="B114" s="178"/>
      <c r="C114" s="178"/>
      <c r="D114" s="178"/>
      <c r="E114" s="178"/>
      <c r="F114" s="178"/>
      <c r="G114" s="178"/>
      <c r="H114" s="178"/>
    </row>
    <row r="115" spans="2:8" x14ac:dyDescent="0.25">
      <c r="B115" s="178"/>
      <c r="C115" s="178"/>
      <c r="D115" s="178"/>
      <c r="E115" s="178"/>
      <c r="F115" s="178"/>
      <c r="G115" s="178"/>
      <c r="H115" s="178"/>
    </row>
    <row r="116" spans="2:8" x14ac:dyDescent="0.25">
      <c r="B116" s="178"/>
      <c r="C116" s="178"/>
      <c r="D116" s="178"/>
      <c r="E116" s="178"/>
      <c r="F116" s="178"/>
      <c r="G116" s="178"/>
      <c r="H116" s="178"/>
    </row>
    <row r="117" spans="2:8" x14ac:dyDescent="0.25">
      <c r="B117" s="178"/>
      <c r="C117" s="178"/>
      <c r="D117" s="178"/>
      <c r="E117" s="178"/>
      <c r="F117" s="178"/>
      <c r="G117" s="178"/>
      <c r="H117" s="178"/>
    </row>
    <row r="118" spans="2:8" x14ac:dyDescent="0.25">
      <c r="B118" s="178"/>
      <c r="C118" s="178"/>
      <c r="D118" s="178"/>
      <c r="E118" s="178"/>
      <c r="F118" s="178"/>
      <c r="G118" s="178"/>
      <c r="H118" s="178"/>
    </row>
    <row r="119" spans="2:8" x14ac:dyDescent="0.25">
      <c r="B119" s="178"/>
      <c r="C119" s="178"/>
      <c r="D119" s="178"/>
      <c r="E119" s="178"/>
      <c r="F119" s="178"/>
      <c r="G119" s="178"/>
      <c r="H119" s="178"/>
    </row>
    <row r="120" spans="2:8" x14ac:dyDescent="0.25">
      <c r="B120" s="178"/>
      <c r="C120" s="178"/>
      <c r="D120" s="178"/>
      <c r="E120" s="178"/>
      <c r="F120" s="178"/>
      <c r="G120" s="178"/>
      <c r="H120" s="178"/>
    </row>
    <row r="121" spans="2:8" x14ac:dyDescent="0.25">
      <c r="B121" s="178"/>
      <c r="C121" s="178"/>
      <c r="D121" s="178"/>
      <c r="E121" s="178"/>
      <c r="F121" s="178"/>
      <c r="G121" s="178"/>
      <c r="H121" s="178"/>
    </row>
    <row r="122" spans="2:8" x14ac:dyDescent="0.25">
      <c r="B122" s="178"/>
      <c r="C122" s="178"/>
      <c r="D122" s="178"/>
      <c r="E122" s="178"/>
      <c r="F122" s="178"/>
      <c r="G122" s="178"/>
      <c r="H122" s="178"/>
    </row>
    <row r="123" spans="2:8" x14ac:dyDescent="0.25">
      <c r="B123" s="178"/>
      <c r="C123" s="178"/>
      <c r="D123" s="178"/>
      <c r="E123" s="178"/>
      <c r="F123" s="178"/>
      <c r="G123" s="178"/>
      <c r="H123" s="178"/>
    </row>
    <row r="124" spans="2:8" x14ac:dyDescent="0.25">
      <c r="B124" s="178"/>
      <c r="C124" s="178"/>
      <c r="D124" s="178"/>
      <c r="E124" s="178"/>
      <c r="F124" s="178"/>
      <c r="G124" s="178"/>
      <c r="H124" s="178"/>
    </row>
    <row r="125" spans="2:8" x14ac:dyDescent="0.25">
      <c r="B125" s="178"/>
      <c r="C125" s="178"/>
      <c r="D125" s="178"/>
      <c r="E125" s="178"/>
      <c r="F125" s="178"/>
      <c r="G125" s="178"/>
      <c r="H125" s="178"/>
    </row>
    <row r="126" spans="2:8" x14ac:dyDescent="0.25">
      <c r="B126" s="178"/>
      <c r="C126" s="178"/>
      <c r="D126" s="178"/>
      <c r="E126" s="178"/>
      <c r="F126" s="178"/>
      <c r="G126" s="178"/>
      <c r="H126" s="178"/>
    </row>
    <row r="127" spans="2:8" x14ac:dyDescent="0.25">
      <c r="B127" s="178"/>
      <c r="C127" s="178"/>
      <c r="D127" s="178"/>
      <c r="E127" s="178"/>
      <c r="F127" s="178"/>
      <c r="G127" s="178"/>
      <c r="H127" s="178"/>
    </row>
    <row r="128" spans="2:8" x14ac:dyDescent="0.25">
      <c r="B128" s="178"/>
      <c r="C128" s="178"/>
      <c r="D128" s="178"/>
      <c r="E128" s="178"/>
      <c r="F128" s="178"/>
      <c r="G128" s="178"/>
      <c r="H128" s="178"/>
    </row>
    <row r="129" spans="2:8" x14ac:dyDescent="0.25">
      <c r="B129" s="178"/>
      <c r="C129" s="178"/>
      <c r="D129" s="178"/>
      <c r="E129" s="178"/>
      <c r="F129" s="178"/>
      <c r="G129" s="178"/>
      <c r="H129" s="178"/>
    </row>
    <row r="130" spans="2:8" x14ac:dyDescent="0.25">
      <c r="B130" s="178"/>
      <c r="C130" s="178"/>
      <c r="D130" s="178"/>
      <c r="E130" s="178"/>
      <c r="F130" s="178"/>
      <c r="G130" s="178"/>
      <c r="H130" s="178"/>
    </row>
    <row r="131" spans="2:8" x14ac:dyDescent="0.25">
      <c r="B131" s="178"/>
      <c r="C131" s="178"/>
      <c r="D131" s="178"/>
      <c r="E131" s="178"/>
      <c r="F131" s="178"/>
      <c r="G131" s="178"/>
      <c r="H131" s="178"/>
    </row>
    <row r="132" spans="2:8" x14ac:dyDescent="0.25">
      <c r="B132" s="178"/>
      <c r="C132" s="178"/>
      <c r="D132" s="178"/>
      <c r="E132" s="178"/>
      <c r="F132" s="178"/>
      <c r="G132" s="178"/>
      <c r="H132" s="178"/>
    </row>
    <row r="133" spans="2:8" x14ac:dyDescent="0.25">
      <c r="B133" s="178"/>
      <c r="C133" s="178"/>
      <c r="D133" s="178"/>
      <c r="E133" s="178"/>
      <c r="F133" s="178"/>
      <c r="G133" s="178"/>
      <c r="H133" s="178"/>
    </row>
    <row r="134" spans="2:8" x14ac:dyDescent="0.25">
      <c r="B134" s="178"/>
      <c r="C134" s="178"/>
      <c r="D134" s="178"/>
      <c r="E134" s="178"/>
      <c r="F134" s="178"/>
      <c r="G134" s="178"/>
      <c r="H134" s="178"/>
    </row>
    <row r="135" spans="2:8" x14ac:dyDescent="0.25">
      <c r="B135" s="178"/>
      <c r="C135" s="178"/>
      <c r="D135" s="178"/>
      <c r="E135" s="178"/>
      <c r="F135" s="178"/>
      <c r="G135" s="178"/>
      <c r="H135" s="178"/>
    </row>
    <row r="136" spans="2:8" x14ac:dyDescent="0.25">
      <c r="B136" s="178"/>
      <c r="C136" s="178"/>
      <c r="D136" s="178"/>
      <c r="E136" s="178"/>
      <c r="F136" s="178"/>
      <c r="G136" s="178"/>
      <c r="H136" s="178"/>
    </row>
    <row r="137" spans="2:8" x14ac:dyDescent="0.25">
      <c r="B137" s="178"/>
      <c r="C137" s="178"/>
      <c r="D137" s="178"/>
      <c r="E137" s="178"/>
      <c r="F137" s="178"/>
      <c r="G137" s="178"/>
      <c r="H137" s="178"/>
    </row>
    <row r="138" spans="2:8" x14ac:dyDescent="0.25">
      <c r="B138" s="178"/>
      <c r="C138" s="178"/>
      <c r="D138" s="178"/>
      <c r="E138" s="178"/>
      <c r="F138" s="178"/>
      <c r="G138" s="178"/>
      <c r="H138" s="178"/>
    </row>
    <row r="139" spans="2:8" x14ac:dyDescent="0.25">
      <c r="B139" s="178"/>
      <c r="C139" s="178"/>
      <c r="D139" s="178"/>
      <c r="E139" s="178"/>
      <c r="F139" s="178"/>
      <c r="G139" s="178"/>
      <c r="H139" s="178"/>
    </row>
    <row r="140" spans="2:8" x14ac:dyDescent="0.25">
      <c r="B140" s="178"/>
      <c r="C140" s="178"/>
      <c r="D140" s="178"/>
      <c r="E140" s="178"/>
      <c r="F140" s="178"/>
      <c r="G140" s="178"/>
      <c r="H140" s="178"/>
    </row>
    <row r="141" spans="2:8" x14ac:dyDescent="0.25">
      <c r="B141" s="178"/>
      <c r="C141" s="178"/>
      <c r="D141" s="178"/>
      <c r="E141" s="178"/>
      <c r="F141" s="178"/>
      <c r="G141" s="178"/>
      <c r="H141" s="178"/>
    </row>
    <row r="142" spans="2:8" x14ac:dyDescent="0.25">
      <c r="B142" s="178"/>
      <c r="C142" s="178"/>
      <c r="D142" s="178"/>
      <c r="E142" s="178"/>
      <c r="F142" s="178"/>
      <c r="G142" s="178"/>
      <c r="H142" s="178"/>
    </row>
    <row r="143" spans="2:8" x14ac:dyDescent="0.25">
      <c r="B143" s="178"/>
      <c r="C143" s="178"/>
      <c r="D143" s="178"/>
      <c r="E143" s="178"/>
      <c r="F143" s="178"/>
      <c r="G143" s="178"/>
      <c r="H143" s="178"/>
    </row>
    <row r="144" spans="2:8" x14ac:dyDescent="0.25">
      <c r="B144" s="178"/>
      <c r="C144" s="178"/>
      <c r="D144" s="178"/>
      <c r="E144" s="178"/>
      <c r="F144" s="178"/>
      <c r="G144" s="178"/>
      <c r="H144" s="178"/>
    </row>
    <row r="145" spans="2:8" x14ac:dyDescent="0.25">
      <c r="B145" s="178"/>
      <c r="C145" s="178"/>
      <c r="D145" s="178"/>
      <c r="E145" s="178"/>
      <c r="F145" s="178"/>
      <c r="G145" s="178"/>
      <c r="H145" s="178"/>
    </row>
    <row r="146" spans="2:8" x14ac:dyDescent="0.25">
      <c r="B146" s="178"/>
      <c r="C146" s="178"/>
      <c r="D146" s="178"/>
      <c r="E146" s="178"/>
      <c r="F146" s="178"/>
      <c r="G146" s="178"/>
      <c r="H146" s="178"/>
    </row>
    <row r="147" spans="2:8" x14ac:dyDescent="0.25">
      <c r="B147" s="178"/>
      <c r="C147" s="178"/>
      <c r="D147" s="178"/>
      <c r="E147" s="178"/>
      <c r="F147" s="178"/>
      <c r="G147" s="178"/>
      <c r="H147" s="178"/>
    </row>
    <row r="148" spans="2:8" x14ac:dyDescent="0.25">
      <c r="B148" s="178"/>
      <c r="C148" s="178"/>
      <c r="D148" s="178"/>
      <c r="E148" s="178"/>
      <c r="F148" s="178"/>
      <c r="G148" s="178"/>
      <c r="H148" s="178"/>
    </row>
    <row r="149" spans="2:8" x14ac:dyDescent="0.25">
      <c r="B149" s="178"/>
      <c r="C149" s="178"/>
      <c r="D149" s="178"/>
      <c r="E149" s="178"/>
      <c r="F149" s="178"/>
      <c r="G149" s="178"/>
      <c r="H149" s="178"/>
    </row>
    <row r="150" spans="2:8" x14ac:dyDescent="0.25">
      <c r="B150" s="178"/>
      <c r="C150" s="178"/>
      <c r="D150" s="178"/>
      <c r="E150" s="178"/>
      <c r="F150" s="178"/>
      <c r="G150" s="178"/>
      <c r="H150" s="178"/>
    </row>
    <row r="151" spans="2:8" x14ac:dyDescent="0.25">
      <c r="B151" s="178"/>
      <c r="C151" s="178"/>
      <c r="D151" s="178"/>
      <c r="E151" s="178"/>
      <c r="F151" s="178"/>
      <c r="G151" s="178"/>
      <c r="H151" s="178"/>
    </row>
    <row r="152" spans="2:8" x14ac:dyDescent="0.25">
      <c r="B152" s="178"/>
      <c r="C152" s="178"/>
      <c r="D152" s="178"/>
      <c r="E152" s="178"/>
      <c r="F152" s="178"/>
      <c r="G152" s="178"/>
      <c r="H152" s="178"/>
    </row>
    <row r="153" spans="2:8" x14ac:dyDescent="0.25">
      <c r="B153" s="178"/>
      <c r="C153" s="178"/>
      <c r="D153" s="178"/>
      <c r="E153" s="178"/>
      <c r="F153" s="178"/>
      <c r="G153" s="178"/>
      <c r="H153" s="178"/>
    </row>
    <row r="154" spans="2:8" x14ac:dyDescent="0.25">
      <c r="B154" s="178"/>
      <c r="C154" s="178"/>
      <c r="D154" s="178"/>
      <c r="E154" s="178"/>
      <c r="F154" s="178"/>
      <c r="G154" s="178"/>
      <c r="H154" s="178"/>
    </row>
    <row r="155" spans="2:8" x14ac:dyDescent="0.25">
      <c r="B155" s="178"/>
      <c r="C155" s="178"/>
      <c r="D155" s="178"/>
      <c r="E155" s="178"/>
      <c r="F155" s="178"/>
      <c r="G155" s="178"/>
      <c r="H155" s="178"/>
    </row>
    <row r="156" spans="2:8" x14ac:dyDescent="0.25">
      <c r="B156" s="178"/>
      <c r="C156" s="178"/>
      <c r="D156" s="178"/>
      <c r="E156" s="178"/>
      <c r="F156" s="178"/>
      <c r="G156" s="178"/>
      <c r="H156" s="178"/>
    </row>
    <row r="157" spans="2:8" x14ac:dyDescent="0.25">
      <c r="B157" s="178"/>
      <c r="C157" s="178"/>
      <c r="D157" s="178"/>
      <c r="E157" s="178"/>
      <c r="F157" s="178"/>
      <c r="G157" s="178"/>
      <c r="H157" s="178"/>
    </row>
    <row r="158" spans="2:8" x14ac:dyDescent="0.25">
      <c r="B158" s="178"/>
      <c r="C158" s="178"/>
      <c r="D158" s="178"/>
      <c r="E158" s="178"/>
      <c r="F158" s="178"/>
      <c r="G158" s="178"/>
      <c r="H158" s="178"/>
    </row>
    <row r="159" spans="2:8" x14ac:dyDescent="0.25">
      <c r="B159" s="178"/>
      <c r="C159" s="178"/>
      <c r="D159" s="178"/>
      <c r="E159" s="178"/>
      <c r="F159" s="178"/>
      <c r="G159" s="178"/>
      <c r="H159" s="178"/>
    </row>
    <row r="160" spans="2:8" x14ac:dyDescent="0.25">
      <c r="B160" s="178"/>
      <c r="C160" s="178"/>
      <c r="D160" s="178"/>
      <c r="E160" s="178"/>
      <c r="F160" s="178"/>
      <c r="G160" s="178"/>
      <c r="H160" s="178"/>
    </row>
    <row r="161" spans="2:8" x14ac:dyDescent="0.25">
      <c r="B161" s="178"/>
      <c r="C161" s="178"/>
      <c r="D161" s="178"/>
      <c r="E161" s="178"/>
      <c r="F161" s="178"/>
      <c r="G161" s="178"/>
      <c r="H161" s="178"/>
    </row>
    <row r="162" spans="2:8" x14ac:dyDescent="0.25">
      <c r="B162" s="178"/>
      <c r="C162" s="178"/>
      <c r="D162" s="178"/>
      <c r="E162" s="178"/>
      <c r="F162" s="178"/>
      <c r="G162" s="178"/>
      <c r="H162" s="178"/>
    </row>
    <row r="163" spans="2:8" x14ac:dyDescent="0.25">
      <c r="B163" s="178"/>
      <c r="C163" s="178"/>
      <c r="D163" s="178"/>
      <c r="E163" s="178"/>
      <c r="F163" s="178"/>
      <c r="G163" s="178"/>
      <c r="H163" s="178"/>
    </row>
    <row r="164" spans="2:8" x14ac:dyDescent="0.25">
      <c r="B164" s="178"/>
      <c r="C164" s="178"/>
      <c r="D164" s="178"/>
      <c r="E164" s="178"/>
      <c r="F164" s="178"/>
      <c r="G164" s="178"/>
      <c r="H164" s="178"/>
    </row>
    <row r="165" spans="2:8" x14ac:dyDescent="0.25">
      <c r="B165" s="178"/>
      <c r="C165" s="178"/>
      <c r="D165" s="178"/>
      <c r="E165" s="178"/>
      <c r="F165" s="178"/>
      <c r="G165" s="178"/>
      <c r="H165" s="178"/>
    </row>
    <row r="166" spans="2:8" x14ac:dyDescent="0.25">
      <c r="B166" s="178"/>
      <c r="C166" s="178"/>
      <c r="D166" s="178"/>
      <c r="E166" s="178"/>
      <c r="F166" s="178"/>
      <c r="G166" s="178"/>
      <c r="H166" s="178"/>
    </row>
    <row r="167" spans="2:8" x14ac:dyDescent="0.25">
      <c r="B167" s="178"/>
      <c r="C167" s="178"/>
      <c r="D167" s="178"/>
      <c r="E167" s="178"/>
      <c r="F167" s="178"/>
      <c r="G167" s="178"/>
      <c r="H167" s="178"/>
    </row>
    <row r="168" spans="2:8" x14ac:dyDescent="0.25">
      <c r="B168" s="178"/>
      <c r="C168" s="178"/>
      <c r="D168" s="178"/>
      <c r="E168" s="178"/>
      <c r="F168" s="178"/>
      <c r="G168" s="178"/>
      <c r="H168" s="178"/>
    </row>
    <row r="169" spans="2:8" x14ac:dyDescent="0.25">
      <c r="B169" s="178"/>
      <c r="C169" s="178"/>
      <c r="D169" s="178"/>
      <c r="E169" s="178"/>
      <c r="F169" s="178"/>
      <c r="G169" s="178"/>
      <c r="H169" s="178"/>
    </row>
    <row r="170" spans="2:8" x14ac:dyDescent="0.25">
      <c r="B170" s="178"/>
      <c r="C170" s="178"/>
      <c r="D170" s="178"/>
      <c r="E170" s="178"/>
      <c r="F170" s="178"/>
      <c r="G170" s="178"/>
      <c r="H170" s="178"/>
    </row>
    <row r="171" spans="2:8" x14ac:dyDescent="0.25">
      <c r="B171" s="178"/>
      <c r="C171" s="178"/>
      <c r="D171" s="178"/>
      <c r="E171" s="178"/>
      <c r="F171" s="178"/>
      <c r="G171" s="178"/>
      <c r="H171" s="178"/>
    </row>
    <row r="172" spans="2:8" x14ac:dyDescent="0.25">
      <c r="B172" s="178"/>
      <c r="C172" s="178"/>
      <c r="D172" s="178"/>
      <c r="E172" s="178"/>
      <c r="F172" s="178"/>
      <c r="G172" s="178"/>
      <c r="H172" s="178"/>
    </row>
    <row r="173" spans="2:8" x14ac:dyDescent="0.25">
      <c r="B173" s="178"/>
      <c r="C173" s="178"/>
      <c r="D173" s="178"/>
      <c r="E173" s="178"/>
      <c r="F173" s="178"/>
      <c r="G173" s="178"/>
      <c r="H173" s="178"/>
    </row>
    <row r="174" spans="2:8" x14ac:dyDescent="0.25">
      <c r="B174" s="178"/>
      <c r="C174" s="178"/>
      <c r="D174" s="178"/>
      <c r="E174" s="178"/>
      <c r="F174" s="178"/>
      <c r="G174" s="178"/>
      <c r="H174" s="178"/>
    </row>
    <row r="175" spans="2:8" x14ac:dyDescent="0.25">
      <c r="B175" s="178"/>
      <c r="C175" s="178"/>
      <c r="D175" s="178"/>
      <c r="E175" s="178"/>
      <c r="F175" s="178"/>
      <c r="G175" s="178"/>
      <c r="H175" s="178"/>
    </row>
    <row r="176" spans="2:8" x14ac:dyDescent="0.25">
      <c r="B176" s="178"/>
      <c r="C176" s="178"/>
      <c r="D176" s="178"/>
      <c r="E176" s="178"/>
      <c r="F176" s="178"/>
      <c r="G176" s="178"/>
      <c r="H176" s="178"/>
    </row>
    <row r="177" spans="2:8" x14ac:dyDescent="0.25">
      <c r="B177" s="178"/>
      <c r="C177" s="178"/>
      <c r="D177" s="178"/>
      <c r="E177" s="178"/>
      <c r="F177" s="178"/>
      <c r="G177" s="178"/>
      <c r="H177" s="178"/>
    </row>
    <row r="178" spans="2:8" x14ac:dyDescent="0.25">
      <c r="B178" s="178"/>
      <c r="C178" s="178"/>
      <c r="D178" s="178"/>
      <c r="E178" s="178"/>
      <c r="F178" s="178"/>
      <c r="G178" s="178"/>
      <c r="H178" s="178"/>
    </row>
    <row r="179" spans="2:8" x14ac:dyDescent="0.25">
      <c r="B179" s="178"/>
      <c r="C179" s="178"/>
      <c r="D179" s="178"/>
      <c r="E179" s="178"/>
      <c r="F179" s="178"/>
      <c r="G179" s="178"/>
      <c r="H179" s="178"/>
    </row>
  </sheetData>
  <mergeCells count="2">
    <mergeCell ref="B9:E9"/>
    <mergeCell ref="C37:E37"/>
  </mergeCells>
  <printOptions horizontalCentered="1"/>
  <pageMargins left="0.25" right="0.25" top="0.75" bottom="0.75" header="0.3" footer="0.3"/>
  <pageSetup scale="79" orientation="portrait" r:id="rId1"/>
  <headerFooter alignWithMargins="0">
    <oddFooter>&amp;L&amp;F, 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2:AQ187"/>
  <sheetViews>
    <sheetView showGridLines="0" zoomScaleNormal="100" workbookViewId="0">
      <selection activeCell="C18" sqref="C18"/>
    </sheetView>
  </sheetViews>
  <sheetFormatPr defaultRowHeight="12.5" x14ac:dyDescent="0.25"/>
  <cols>
    <col min="1" max="1" width="5.453125" style="2" bestFit="1" customWidth="1"/>
    <col min="2" max="2" width="34.26953125" style="2" customWidth="1"/>
    <col min="3" max="3" width="19.7265625" style="2" customWidth="1"/>
    <col min="4" max="4" width="20.26953125" style="2" bestFit="1" customWidth="1"/>
    <col min="5" max="5" width="15" style="2" bestFit="1" customWidth="1"/>
    <col min="6" max="7" width="19.7265625" style="2" bestFit="1" customWidth="1"/>
    <col min="8" max="8" width="15.26953125" bestFit="1" customWidth="1"/>
    <col min="9" max="10" width="13.81640625" bestFit="1" customWidth="1"/>
  </cols>
  <sheetData>
    <row r="2" spans="1:40" s="8" customFormat="1" ht="14" x14ac:dyDescent="0.3">
      <c r="B2" s="19" t="s">
        <v>268</v>
      </c>
      <c r="C2" s="5"/>
      <c r="D2" s="17"/>
      <c r="H2" s="6"/>
      <c r="J2" s="18" t="s">
        <v>260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7"/>
      <c r="AM2" s="7"/>
      <c r="AN2" s="7"/>
    </row>
    <row r="3" spans="1:40" s="8" customFormat="1" ht="13" x14ac:dyDescent="0.3">
      <c r="B3" s="3"/>
      <c r="C3" s="6"/>
      <c r="D3" s="17"/>
      <c r="E3" s="3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7"/>
      <c r="AM3" s="7"/>
      <c r="AN3" s="7"/>
    </row>
    <row r="4" spans="1:40" s="8" customFormat="1" ht="13" x14ac:dyDescent="0.3">
      <c r="B4" s="5" t="s">
        <v>137</v>
      </c>
      <c r="C4" s="141" t="str">
        <f>IF('Data Entry'!$B$2="","",+'Data Entry'!$B$2)</f>
        <v/>
      </c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"/>
      <c r="AM4" s="7"/>
      <c r="AN4" s="7"/>
    </row>
    <row r="5" spans="1:40" s="8" customFormat="1" ht="13" x14ac:dyDescent="0.3">
      <c r="B5" s="5" t="s">
        <v>278</v>
      </c>
      <c r="C5" s="155" t="str">
        <f>IF('Data Entry'!$B$3="","",+'Data Entry'!$B$3)</f>
        <v/>
      </c>
      <c r="E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7"/>
      <c r="AK5" s="7"/>
      <c r="AL5" s="7"/>
    </row>
    <row r="6" spans="1:40" s="8" customFormat="1" ht="13" x14ac:dyDescent="0.3">
      <c r="B6" s="5" t="s">
        <v>272</v>
      </c>
      <c r="C6" s="127" t="str">
        <f>IF('Data Entry'!$B$4="","",+'Data Entry'!$B$4)</f>
        <v/>
      </c>
      <c r="D6" s="20" t="str">
        <f>Utilization!D6</f>
        <v>THROUGH</v>
      </c>
      <c r="E6" s="127" t="str">
        <f>IF('Data Entry'!$B$5="","",+'Data Entry'!$B$5)</f>
        <v/>
      </c>
      <c r="H6" s="3"/>
      <c r="I6" s="25" t="s">
        <v>366</v>
      </c>
      <c r="J6" s="135" t="str">
        <f>IF('Data Entry'!$B$8="--select--","",'Data Entry'!$B$8)</f>
        <v/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7"/>
      <c r="AM6" s="7"/>
      <c r="AN6" s="7"/>
    </row>
    <row r="7" spans="1:40" s="8" customFormat="1" ht="13.5" thickBot="1" x14ac:dyDescent="0.35">
      <c r="A7" s="10"/>
      <c r="B7" s="10"/>
      <c r="C7" s="10"/>
      <c r="D7" s="10"/>
      <c r="E7" s="10"/>
      <c r="F7" s="10"/>
      <c r="G7" s="10"/>
      <c r="H7" s="168"/>
      <c r="I7" s="168"/>
      <c r="J7" s="16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7"/>
      <c r="AM7" s="7"/>
      <c r="AN7" s="7"/>
    </row>
    <row r="8" spans="1:40" s="8" customFormat="1" ht="13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7"/>
      <c r="AM8" s="7"/>
      <c r="AN8" s="7"/>
    </row>
    <row r="9" spans="1:40" s="166" customFormat="1" ht="13" x14ac:dyDescent="0.3">
      <c r="A9" s="160"/>
      <c r="B9" s="366" t="s">
        <v>264</v>
      </c>
      <c r="C9" s="366"/>
      <c r="D9" s="366"/>
      <c r="E9" s="366"/>
      <c r="F9" s="366"/>
      <c r="G9" s="366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5"/>
      <c r="AM9" s="165"/>
      <c r="AN9" s="165"/>
    </row>
    <row r="10" spans="1:40" s="166" customFormat="1" ht="13" x14ac:dyDescent="0.3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5"/>
      <c r="AM10" s="165"/>
      <c r="AN10" s="165"/>
    </row>
    <row r="11" spans="1:40" ht="13" x14ac:dyDescent="0.3">
      <c r="B11" s="5" t="s">
        <v>360</v>
      </c>
      <c r="C11" s="3" t="s">
        <v>450</v>
      </c>
      <c r="H11" s="3"/>
    </row>
    <row r="13" spans="1:40" s="2" customFormat="1" ht="13" x14ac:dyDescent="0.3">
      <c r="C13" s="231" t="s">
        <v>408</v>
      </c>
      <c r="D13" s="231" t="s">
        <v>410</v>
      </c>
      <c r="E13" s="231" t="s">
        <v>265</v>
      </c>
      <c r="F13" s="231" t="s">
        <v>270</v>
      </c>
      <c r="G13" s="231" t="s">
        <v>270</v>
      </c>
      <c r="H13" s="231" t="s">
        <v>7</v>
      </c>
      <c r="I13" s="231" t="s">
        <v>265</v>
      </c>
      <c r="J13" s="228" t="s">
        <v>266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N13" s="1"/>
    </row>
    <row r="14" spans="1:40" s="2" customFormat="1" ht="13" x14ac:dyDescent="0.3">
      <c r="A14" s="30"/>
      <c r="C14" s="232" t="s">
        <v>409</v>
      </c>
      <c r="D14" s="232" t="s">
        <v>7</v>
      </c>
      <c r="E14" s="232" t="s">
        <v>158</v>
      </c>
      <c r="F14" s="232" t="s">
        <v>361</v>
      </c>
      <c r="G14" s="232" t="s">
        <v>385</v>
      </c>
      <c r="H14" s="232" t="s">
        <v>142</v>
      </c>
      <c r="I14" s="232" t="s">
        <v>142</v>
      </c>
      <c r="J14" s="229" t="s">
        <v>267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N14" s="1"/>
    </row>
    <row r="15" spans="1:40" s="2" customFormat="1" ht="13" x14ac:dyDescent="0.3">
      <c r="C15" s="233" t="s">
        <v>364</v>
      </c>
      <c r="D15" s="232" t="s">
        <v>411</v>
      </c>
      <c r="E15" s="232" t="s">
        <v>412</v>
      </c>
      <c r="F15" s="233" t="s">
        <v>362</v>
      </c>
      <c r="G15" s="233" t="s">
        <v>363</v>
      </c>
      <c r="H15" s="233" t="s">
        <v>413</v>
      </c>
      <c r="I15" s="233" t="s">
        <v>452</v>
      </c>
      <c r="J15" s="299" t="s">
        <v>451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N15" s="1"/>
    </row>
    <row r="16" spans="1:40" s="2" customFormat="1" ht="13" thickBot="1" x14ac:dyDescent="0.3">
      <c r="A16" s="249" t="s">
        <v>367</v>
      </c>
      <c r="B16" s="253" t="s">
        <v>141</v>
      </c>
      <c r="C16" s="252">
        <v>1</v>
      </c>
      <c r="D16" s="252">
        <v>2</v>
      </c>
      <c r="E16" s="252">
        <v>3</v>
      </c>
      <c r="F16" s="252">
        <v>4</v>
      </c>
      <c r="G16" s="252">
        <v>5</v>
      </c>
      <c r="H16" s="252">
        <v>6</v>
      </c>
      <c r="I16" s="252">
        <v>7</v>
      </c>
      <c r="J16" s="251">
        <v>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N16" s="1"/>
    </row>
    <row r="17" spans="1:43" s="2" customFormat="1" ht="13.75" customHeight="1" x14ac:dyDescent="0.25">
      <c r="A17" s="207"/>
      <c r="B17" s="204" t="s">
        <v>303</v>
      </c>
      <c r="C17" s="205"/>
      <c r="D17" s="205"/>
      <c r="E17" s="205"/>
      <c r="F17" s="205"/>
      <c r="G17" s="205"/>
      <c r="H17" s="205"/>
      <c r="I17" s="205"/>
      <c r="J17" s="2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N17" s="1"/>
    </row>
    <row r="18" spans="1:43" s="11" customFormat="1" x14ac:dyDescent="0.25">
      <c r="A18" s="197">
        <v>30</v>
      </c>
      <c r="B18" s="198" t="s">
        <v>139</v>
      </c>
      <c r="C18" s="198">
        <v>0</v>
      </c>
      <c r="D18" s="198">
        <v>0</v>
      </c>
      <c r="E18" s="223">
        <f>+C18+D18</f>
        <v>0</v>
      </c>
      <c r="F18" s="199">
        <v>0</v>
      </c>
      <c r="G18" s="198">
        <v>0</v>
      </c>
      <c r="H18" s="223">
        <f>INDEX('Exhibit O'!$J$19:$J$74,MATCH('Exhibit B'!A18,'Exhibit O'!$A$19:$A$74))</f>
        <v>0</v>
      </c>
      <c r="I18" s="223">
        <f>SUM(F18:H18)</f>
        <v>0</v>
      </c>
      <c r="J18" s="226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1" customFormat="1" ht="14.25" customHeight="1" x14ac:dyDescent="0.25">
      <c r="A19" s="208"/>
      <c r="B19" s="194" t="s">
        <v>263</v>
      </c>
      <c r="C19" s="196"/>
      <c r="D19" s="300"/>
      <c r="E19" s="300"/>
      <c r="F19" s="196"/>
      <c r="G19" s="195"/>
      <c r="H19" s="301"/>
      <c r="I19" s="196"/>
      <c r="J19" s="22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2" customFormat="1" ht="15" customHeight="1" x14ac:dyDescent="0.25">
      <c r="A20" s="210">
        <v>50</v>
      </c>
      <c r="B20" s="211" t="s">
        <v>143</v>
      </c>
      <c r="C20" s="212">
        <v>0</v>
      </c>
      <c r="D20" s="212">
        <v>0</v>
      </c>
      <c r="E20" s="213">
        <f>+C20+D20</f>
        <v>0</v>
      </c>
      <c r="F20" s="212">
        <v>0</v>
      </c>
      <c r="G20" s="212">
        <v>0</v>
      </c>
      <c r="H20" s="213">
        <f>INDEX('Exhibit O'!$J$19:$J$74,MATCH('Exhibit B'!A20,'Exhibit O'!$A$19:$A$74))</f>
        <v>0</v>
      </c>
      <c r="I20" s="213">
        <f>SUM(F20:H20)</f>
        <v>0</v>
      </c>
      <c r="J20" s="214">
        <f>IF(E20=0,0,ROUND(E20/I20,6))</f>
        <v>0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N20" s="1"/>
    </row>
    <row r="21" spans="1:43" s="2" customFormat="1" x14ac:dyDescent="0.25">
      <c r="A21" s="200">
        <v>51</v>
      </c>
      <c r="B21" s="215" t="s">
        <v>144</v>
      </c>
      <c r="C21" s="216">
        <v>0</v>
      </c>
      <c r="D21" s="216">
        <v>0</v>
      </c>
      <c r="E21" s="217">
        <f>+C21+D21</f>
        <v>0</v>
      </c>
      <c r="F21" s="216">
        <v>0</v>
      </c>
      <c r="G21" s="216">
        <v>0</v>
      </c>
      <c r="H21" s="217">
        <f>INDEX('Exhibit O'!$J$19:$J$74,MATCH('Exhibit B'!A21,'Exhibit O'!$A$19:$A$74))</f>
        <v>0</v>
      </c>
      <c r="I21" s="217">
        <f>SUM(F21:H21)</f>
        <v>0</v>
      </c>
      <c r="J21" s="218">
        <f>IF(E21=0,0,ROUND(E21/I21,6))</f>
        <v>0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N21" s="1"/>
    </row>
    <row r="22" spans="1:43" s="2" customFormat="1" x14ac:dyDescent="0.25">
      <c r="A22" s="200">
        <v>52</v>
      </c>
      <c r="B22" s="215" t="s">
        <v>145</v>
      </c>
      <c r="C22" s="216">
        <v>0</v>
      </c>
      <c r="D22" s="216">
        <v>0</v>
      </c>
      <c r="E22" s="217">
        <f t="shared" ref="E22:E54" si="0">+C22+D22</f>
        <v>0</v>
      </c>
      <c r="F22" s="216">
        <v>0</v>
      </c>
      <c r="G22" s="216">
        <v>0</v>
      </c>
      <c r="H22" s="217">
        <f>INDEX('Exhibit O'!$J$19:$J$74,MATCH('Exhibit B'!A22,'Exhibit O'!$A$19:$A$74))</f>
        <v>0</v>
      </c>
      <c r="I22" s="217">
        <f t="shared" ref="I22:I54" si="1">SUM(F22:H22)</f>
        <v>0</v>
      </c>
      <c r="J22" s="218">
        <f t="shared" ref="J22:J54" si="2">IF(E22=0,0,ROUND(E22/I22,6))</f>
        <v>0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N22" s="1"/>
    </row>
    <row r="23" spans="1:43" s="2" customFormat="1" x14ac:dyDescent="0.25">
      <c r="A23" s="200">
        <v>53</v>
      </c>
      <c r="B23" s="215" t="s">
        <v>146</v>
      </c>
      <c r="C23" s="216">
        <v>0</v>
      </c>
      <c r="D23" s="216">
        <v>0</v>
      </c>
      <c r="E23" s="217">
        <f t="shared" si="0"/>
        <v>0</v>
      </c>
      <c r="F23" s="216">
        <v>0</v>
      </c>
      <c r="G23" s="216">
        <v>0</v>
      </c>
      <c r="H23" s="217">
        <f>INDEX('Exhibit O'!$J$19:$J$74,MATCH('Exhibit B'!A23,'Exhibit O'!$A$19:$A$74))</f>
        <v>0</v>
      </c>
      <c r="I23" s="217">
        <f t="shared" si="1"/>
        <v>0</v>
      </c>
      <c r="J23" s="218">
        <f t="shared" si="2"/>
        <v>0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N23" s="1"/>
    </row>
    <row r="24" spans="1:43" s="2" customFormat="1" x14ac:dyDescent="0.25">
      <c r="A24" s="200">
        <v>54</v>
      </c>
      <c r="B24" s="215" t="s">
        <v>147</v>
      </c>
      <c r="C24" s="216">
        <v>0</v>
      </c>
      <c r="D24" s="216">
        <v>0</v>
      </c>
      <c r="E24" s="217">
        <f t="shared" si="0"/>
        <v>0</v>
      </c>
      <c r="F24" s="216">
        <v>0</v>
      </c>
      <c r="G24" s="216">
        <v>0</v>
      </c>
      <c r="H24" s="217">
        <f>INDEX('Exhibit O'!$J$19:$J$74,MATCH('Exhibit B'!A24,'Exhibit O'!$A$19:$A$74))</f>
        <v>0</v>
      </c>
      <c r="I24" s="217">
        <f t="shared" si="1"/>
        <v>0</v>
      </c>
      <c r="J24" s="218">
        <f t="shared" si="2"/>
        <v>0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N24" s="1"/>
    </row>
    <row r="25" spans="1:43" s="2" customFormat="1" x14ac:dyDescent="0.25">
      <c r="A25" s="200">
        <v>54.01</v>
      </c>
      <c r="B25" s="201" t="s">
        <v>155</v>
      </c>
      <c r="C25" s="216">
        <v>0</v>
      </c>
      <c r="D25" s="216">
        <v>0</v>
      </c>
      <c r="E25" s="217">
        <f t="shared" si="0"/>
        <v>0</v>
      </c>
      <c r="F25" s="216">
        <v>0</v>
      </c>
      <c r="G25" s="216">
        <v>0</v>
      </c>
      <c r="H25" s="217">
        <f>INDEX('Exhibit O'!$J$19:$J$74,MATCH('Exhibit B'!A25,'Exhibit O'!$A$19:$A$74))</f>
        <v>0</v>
      </c>
      <c r="I25" s="217">
        <f t="shared" si="1"/>
        <v>0</v>
      </c>
      <c r="J25" s="218">
        <f t="shared" si="2"/>
        <v>0</v>
      </c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N25" s="1"/>
    </row>
    <row r="26" spans="1:43" s="2" customFormat="1" x14ac:dyDescent="0.25">
      <c r="A26" s="200">
        <v>54.02</v>
      </c>
      <c r="B26" s="201" t="s">
        <v>289</v>
      </c>
      <c r="C26" s="216">
        <v>0</v>
      </c>
      <c r="D26" s="216">
        <v>0</v>
      </c>
      <c r="E26" s="217">
        <f t="shared" si="0"/>
        <v>0</v>
      </c>
      <c r="F26" s="216">
        <v>0</v>
      </c>
      <c r="G26" s="216">
        <v>0</v>
      </c>
      <c r="H26" s="217">
        <f>INDEX('Exhibit O'!$J$19:$J$74,MATCH('Exhibit B'!A26,'Exhibit O'!$A$19:$A$74))</f>
        <v>0</v>
      </c>
      <c r="I26" s="217">
        <f t="shared" si="1"/>
        <v>0</v>
      </c>
      <c r="J26" s="218">
        <f t="shared" si="2"/>
        <v>0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N26" s="1"/>
    </row>
    <row r="27" spans="1:43" s="2" customFormat="1" x14ac:dyDescent="0.25">
      <c r="A27" s="200">
        <v>55</v>
      </c>
      <c r="B27" s="215" t="s">
        <v>166</v>
      </c>
      <c r="C27" s="216">
        <v>0</v>
      </c>
      <c r="D27" s="216">
        <v>0</v>
      </c>
      <c r="E27" s="217">
        <f t="shared" si="0"/>
        <v>0</v>
      </c>
      <c r="F27" s="216">
        <v>0</v>
      </c>
      <c r="G27" s="216">
        <v>0</v>
      </c>
      <c r="H27" s="217">
        <f>INDEX('Exhibit O'!$J$19:$J$74,MATCH('Exhibit B'!A27,'Exhibit O'!$A$19:$A$74))</f>
        <v>0</v>
      </c>
      <c r="I27" s="217">
        <f t="shared" si="1"/>
        <v>0</v>
      </c>
      <c r="J27" s="218">
        <f t="shared" si="2"/>
        <v>0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N27" s="1"/>
    </row>
    <row r="28" spans="1:43" s="149" customFormat="1" x14ac:dyDescent="0.25">
      <c r="A28" s="200">
        <v>56</v>
      </c>
      <c r="B28" s="201" t="s">
        <v>371</v>
      </c>
      <c r="C28" s="216">
        <v>0</v>
      </c>
      <c r="D28" s="216">
        <v>0</v>
      </c>
      <c r="E28" s="217">
        <f t="shared" si="0"/>
        <v>0</v>
      </c>
      <c r="F28" s="216">
        <v>0</v>
      </c>
      <c r="G28" s="216">
        <v>0</v>
      </c>
      <c r="H28" s="217">
        <f>INDEX('Exhibit O'!$J$19:$J$74,MATCH('Exhibit B'!A28,'Exhibit O'!$A$19:$A$74))</f>
        <v>0</v>
      </c>
      <c r="I28" s="217">
        <f t="shared" si="1"/>
        <v>0</v>
      </c>
      <c r="J28" s="218">
        <f t="shared" si="2"/>
        <v>0</v>
      </c>
      <c r="K28" s="12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N28" s="148"/>
    </row>
    <row r="29" spans="1:43" s="2" customFormat="1" x14ac:dyDescent="0.25">
      <c r="A29" s="200">
        <v>57</v>
      </c>
      <c r="B29" s="201" t="s">
        <v>281</v>
      </c>
      <c r="C29" s="216">
        <v>0</v>
      </c>
      <c r="D29" s="216">
        <v>0</v>
      </c>
      <c r="E29" s="217">
        <f t="shared" si="0"/>
        <v>0</v>
      </c>
      <c r="F29" s="216">
        <v>0</v>
      </c>
      <c r="G29" s="216">
        <v>0</v>
      </c>
      <c r="H29" s="217">
        <f>INDEX('Exhibit O'!$J$19:$J$74,MATCH('Exhibit B'!A29,'Exhibit O'!$A$19:$A$74))</f>
        <v>0</v>
      </c>
      <c r="I29" s="217">
        <f t="shared" si="1"/>
        <v>0</v>
      </c>
      <c r="J29" s="218">
        <f t="shared" si="2"/>
        <v>0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N29" s="1"/>
    </row>
    <row r="30" spans="1:43" s="2" customFormat="1" x14ac:dyDescent="0.25">
      <c r="A30" s="200">
        <v>58</v>
      </c>
      <c r="B30" s="201" t="s">
        <v>91</v>
      </c>
      <c r="C30" s="216">
        <v>0</v>
      </c>
      <c r="D30" s="216">
        <v>0</v>
      </c>
      <c r="E30" s="217">
        <f t="shared" si="0"/>
        <v>0</v>
      </c>
      <c r="F30" s="216">
        <v>0</v>
      </c>
      <c r="G30" s="216">
        <v>0</v>
      </c>
      <c r="H30" s="217">
        <f>INDEX('Exhibit O'!$J$19:$J$74,MATCH('Exhibit B'!A30,'Exhibit O'!$A$19:$A$74))</f>
        <v>0</v>
      </c>
      <c r="I30" s="217">
        <f t="shared" si="1"/>
        <v>0</v>
      </c>
      <c r="J30" s="218">
        <f t="shared" si="2"/>
        <v>0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N30" s="1"/>
    </row>
    <row r="31" spans="1:43" s="2" customFormat="1" x14ac:dyDescent="0.25">
      <c r="A31" s="200">
        <v>59</v>
      </c>
      <c r="B31" s="201" t="s">
        <v>290</v>
      </c>
      <c r="C31" s="216">
        <v>0</v>
      </c>
      <c r="D31" s="216">
        <v>0</v>
      </c>
      <c r="E31" s="217">
        <f t="shared" si="0"/>
        <v>0</v>
      </c>
      <c r="F31" s="216">
        <v>0</v>
      </c>
      <c r="G31" s="216">
        <v>0</v>
      </c>
      <c r="H31" s="217">
        <f>INDEX('Exhibit O'!$J$19:$J$74,MATCH('Exhibit B'!A31,'Exhibit O'!$A$19:$A$74))</f>
        <v>0</v>
      </c>
      <c r="I31" s="217">
        <f t="shared" si="1"/>
        <v>0</v>
      </c>
      <c r="J31" s="218">
        <f t="shared" si="2"/>
        <v>0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N31" s="1"/>
    </row>
    <row r="32" spans="1:43" s="2" customFormat="1" x14ac:dyDescent="0.25">
      <c r="A32" s="200">
        <v>60</v>
      </c>
      <c r="B32" s="215" t="s">
        <v>148</v>
      </c>
      <c r="C32" s="216">
        <v>0</v>
      </c>
      <c r="D32" s="216">
        <v>0</v>
      </c>
      <c r="E32" s="217">
        <f t="shared" si="0"/>
        <v>0</v>
      </c>
      <c r="F32" s="216">
        <v>0</v>
      </c>
      <c r="G32" s="216">
        <v>0</v>
      </c>
      <c r="H32" s="217">
        <f>INDEX('Exhibit O'!$J$19:$J$74,MATCH('Exhibit B'!A32,'Exhibit O'!$A$19:$A$74))</f>
        <v>0</v>
      </c>
      <c r="I32" s="217">
        <f t="shared" si="1"/>
        <v>0</v>
      </c>
      <c r="J32" s="218">
        <f t="shared" si="2"/>
        <v>0</v>
      </c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N32" s="1"/>
    </row>
    <row r="33" spans="1:40" s="149" customFormat="1" x14ac:dyDescent="0.25">
      <c r="A33" s="200">
        <v>60.01</v>
      </c>
      <c r="B33" s="201" t="s">
        <v>372</v>
      </c>
      <c r="C33" s="216">
        <v>0</v>
      </c>
      <c r="D33" s="216">
        <v>0</v>
      </c>
      <c r="E33" s="217">
        <f t="shared" si="0"/>
        <v>0</v>
      </c>
      <c r="F33" s="216">
        <v>0</v>
      </c>
      <c r="G33" s="216">
        <v>0</v>
      </c>
      <c r="H33" s="217">
        <f>INDEX('Exhibit O'!$J$19:$J$74,MATCH('Exhibit B'!A33,'Exhibit O'!$A$19:$A$74))</f>
        <v>0</v>
      </c>
      <c r="I33" s="217">
        <f t="shared" si="1"/>
        <v>0</v>
      </c>
      <c r="J33" s="218">
        <f t="shared" si="2"/>
        <v>0</v>
      </c>
      <c r="K33" s="12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N33" s="148"/>
    </row>
    <row r="34" spans="1:40" s="2" customFormat="1" x14ac:dyDescent="0.25">
      <c r="A34" s="200">
        <v>62</v>
      </c>
      <c r="B34" s="201" t="s">
        <v>373</v>
      </c>
      <c r="C34" s="216">
        <v>0</v>
      </c>
      <c r="D34" s="216">
        <v>0</v>
      </c>
      <c r="E34" s="217">
        <f t="shared" si="0"/>
        <v>0</v>
      </c>
      <c r="F34" s="216">
        <v>0</v>
      </c>
      <c r="G34" s="216">
        <v>0</v>
      </c>
      <c r="H34" s="217">
        <f>INDEX('Exhibit O'!$J$19:$J$74,MATCH('Exhibit B'!A34,'Exhibit O'!$A$19:$A$74))</f>
        <v>0</v>
      </c>
      <c r="I34" s="217">
        <f t="shared" si="1"/>
        <v>0</v>
      </c>
      <c r="J34" s="218">
        <f t="shared" si="2"/>
        <v>0</v>
      </c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N34" s="1"/>
    </row>
    <row r="35" spans="1:40" s="149" customFormat="1" x14ac:dyDescent="0.25">
      <c r="A35" s="200">
        <v>63</v>
      </c>
      <c r="B35" s="201" t="s">
        <v>374</v>
      </c>
      <c r="C35" s="216">
        <v>0</v>
      </c>
      <c r="D35" s="216">
        <v>0</v>
      </c>
      <c r="E35" s="217">
        <f t="shared" si="0"/>
        <v>0</v>
      </c>
      <c r="F35" s="216">
        <v>0</v>
      </c>
      <c r="G35" s="216">
        <v>0</v>
      </c>
      <c r="H35" s="217">
        <f>INDEX('Exhibit O'!$J$19:$J$74,MATCH('Exhibit B'!A35,'Exhibit O'!$A$19:$A$74))</f>
        <v>0</v>
      </c>
      <c r="I35" s="217">
        <f t="shared" si="1"/>
        <v>0</v>
      </c>
      <c r="J35" s="218">
        <f t="shared" si="2"/>
        <v>0</v>
      </c>
      <c r="K35" s="12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N35" s="148"/>
    </row>
    <row r="36" spans="1:40" s="2" customFormat="1" x14ac:dyDescent="0.25">
      <c r="A36" s="200">
        <v>64</v>
      </c>
      <c r="B36" s="215" t="s">
        <v>149</v>
      </c>
      <c r="C36" s="216">
        <v>0</v>
      </c>
      <c r="D36" s="216">
        <v>0</v>
      </c>
      <c r="E36" s="217">
        <f t="shared" si="0"/>
        <v>0</v>
      </c>
      <c r="F36" s="216">
        <v>0</v>
      </c>
      <c r="G36" s="216">
        <v>0</v>
      </c>
      <c r="H36" s="217">
        <f>INDEX('Exhibit O'!$J$19:$J$74,MATCH('Exhibit B'!A36,'Exhibit O'!$A$19:$A$74))</f>
        <v>0</v>
      </c>
      <c r="I36" s="217">
        <f t="shared" si="1"/>
        <v>0</v>
      </c>
      <c r="J36" s="218">
        <f t="shared" si="2"/>
        <v>0</v>
      </c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N36" s="1"/>
    </row>
    <row r="37" spans="1:40" s="2" customFormat="1" x14ac:dyDescent="0.25">
      <c r="A37" s="200">
        <v>65</v>
      </c>
      <c r="B37" s="201" t="s">
        <v>294</v>
      </c>
      <c r="C37" s="216">
        <v>0</v>
      </c>
      <c r="D37" s="216">
        <v>0</v>
      </c>
      <c r="E37" s="217">
        <f t="shared" si="0"/>
        <v>0</v>
      </c>
      <c r="F37" s="216">
        <v>0</v>
      </c>
      <c r="G37" s="216">
        <v>0</v>
      </c>
      <c r="H37" s="217">
        <f>INDEX('Exhibit O'!$J$19:$J$74,MATCH('Exhibit B'!A37,'Exhibit O'!$A$19:$A$74))</f>
        <v>0</v>
      </c>
      <c r="I37" s="217">
        <f t="shared" si="1"/>
        <v>0</v>
      </c>
      <c r="J37" s="218">
        <f t="shared" si="2"/>
        <v>0</v>
      </c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N37" s="1"/>
    </row>
    <row r="38" spans="1:40" s="2" customFormat="1" x14ac:dyDescent="0.25">
      <c r="A38" s="200">
        <v>66</v>
      </c>
      <c r="B38" s="201" t="s">
        <v>295</v>
      </c>
      <c r="C38" s="216">
        <v>0</v>
      </c>
      <c r="D38" s="216">
        <v>0</v>
      </c>
      <c r="E38" s="217">
        <f t="shared" si="0"/>
        <v>0</v>
      </c>
      <c r="F38" s="216">
        <v>0</v>
      </c>
      <c r="G38" s="216">
        <v>0</v>
      </c>
      <c r="H38" s="217">
        <f>INDEX('Exhibit O'!$J$19:$J$74,MATCH('Exhibit B'!A38,'Exhibit O'!$A$19:$A$74))</f>
        <v>0</v>
      </c>
      <c r="I38" s="217">
        <f t="shared" si="1"/>
        <v>0</v>
      </c>
      <c r="J38" s="218">
        <f t="shared" si="2"/>
        <v>0</v>
      </c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N38" s="1"/>
    </row>
    <row r="39" spans="1:40" s="2" customFormat="1" x14ac:dyDescent="0.25">
      <c r="A39" s="200">
        <v>67</v>
      </c>
      <c r="B39" s="215" t="s">
        <v>150</v>
      </c>
      <c r="C39" s="216">
        <v>0</v>
      </c>
      <c r="D39" s="216">
        <v>0</v>
      </c>
      <c r="E39" s="217">
        <f t="shared" si="0"/>
        <v>0</v>
      </c>
      <c r="F39" s="216">
        <v>0</v>
      </c>
      <c r="G39" s="216">
        <v>0</v>
      </c>
      <c r="H39" s="217">
        <f>INDEX('Exhibit O'!$J$19:$J$74,MATCH('Exhibit B'!A39,'Exhibit O'!$A$19:$A$74))</f>
        <v>0</v>
      </c>
      <c r="I39" s="217">
        <f t="shared" si="1"/>
        <v>0</v>
      </c>
      <c r="J39" s="218">
        <f t="shared" si="2"/>
        <v>0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N39" s="1"/>
    </row>
    <row r="40" spans="1:40" s="2" customFormat="1" x14ac:dyDescent="0.25">
      <c r="A40" s="200">
        <v>68</v>
      </c>
      <c r="B40" s="215" t="s">
        <v>151</v>
      </c>
      <c r="C40" s="216">
        <v>0</v>
      </c>
      <c r="D40" s="216">
        <v>0</v>
      </c>
      <c r="E40" s="217">
        <f t="shared" si="0"/>
        <v>0</v>
      </c>
      <c r="F40" s="216">
        <v>0</v>
      </c>
      <c r="G40" s="216">
        <v>0</v>
      </c>
      <c r="H40" s="217">
        <f>INDEX('Exhibit O'!$J$19:$J$74,MATCH('Exhibit B'!A40,'Exhibit O'!$A$19:$A$74))</f>
        <v>0</v>
      </c>
      <c r="I40" s="217">
        <f t="shared" si="1"/>
        <v>0</v>
      </c>
      <c r="J40" s="218">
        <f t="shared" si="2"/>
        <v>0</v>
      </c>
      <c r="K40" s="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N40" s="1"/>
    </row>
    <row r="41" spans="1:40" s="2" customFormat="1" x14ac:dyDescent="0.25">
      <c r="A41" s="200">
        <v>69</v>
      </c>
      <c r="B41" s="215" t="s">
        <v>152</v>
      </c>
      <c r="C41" s="216">
        <v>0</v>
      </c>
      <c r="D41" s="216">
        <v>0</v>
      </c>
      <c r="E41" s="217">
        <f t="shared" si="0"/>
        <v>0</v>
      </c>
      <c r="F41" s="216">
        <v>0</v>
      </c>
      <c r="G41" s="216">
        <v>0</v>
      </c>
      <c r="H41" s="217">
        <f>INDEX('Exhibit O'!$J$19:$J$74,MATCH('Exhibit B'!A41,'Exhibit O'!$A$19:$A$74))</f>
        <v>0</v>
      </c>
      <c r="I41" s="217">
        <f t="shared" si="1"/>
        <v>0</v>
      </c>
      <c r="J41" s="218">
        <f t="shared" si="2"/>
        <v>0</v>
      </c>
      <c r="K41" s="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N41" s="1"/>
    </row>
    <row r="42" spans="1:40" s="2" customFormat="1" x14ac:dyDescent="0.25">
      <c r="A42" s="200">
        <v>70</v>
      </c>
      <c r="B42" s="201" t="s">
        <v>291</v>
      </c>
      <c r="C42" s="216">
        <v>0</v>
      </c>
      <c r="D42" s="216">
        <v>0</v>
      </c>
      <c r="E42" s="217">
        <f t="shared" si="0"/>
        <v>0</v>
      </c>
      <c r="F42" s="216">
        <v>0</v>
      </c>
      <c r="G42" s="216">
        <v>0</v>
      </c>
      <c r="H42" s="217">
        <f>INDEX('Exhibit O'!$J$19:$J$74,MATCH('Exhibit B'!A42,'Exhibit O'!$A$19:$A$74))</f>
        <v>0</v>
      </c>
      <c r="I42" s="217">
        <f t="shared" si="1"/>
        <v>0</v>
      </c>
      <c r="J42" s="218">
        <f t="shared" si="2"/>
        <v>0</v>
      </c>
      <c r="K42" s="1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N42" s="1"/>
    </row>
    <row r="43" spans="1:40" s="22" customFormat="1" x14ac:dyDescent="0.25">
      <c r="A43" s="200">
        <v>71</v>
      </c>
      <c r="B43" s="215" t="s">
        <v>153</v>
      </c>
      <c r="C43" s="216">
        <v>0</v>
      </c>
      <c r="D43" s="216">
        <v>0</v>
      </c>
      <c r="E43" s="217">
        <f t="shared" si="0"/>
        <v>0</v>
      </c>
      <c r="F43" s="216">
        <v>0</v>
      </c>
      <c r="G43" s="216">
        <v>0</v>
      </c>
      <c r="H43" s="217">
        <f>INDEX('Exhibit O'!$J$19:$J$74,MATCH('Exhibit B'!A43,'Exhibit O'!$A$19:$A$74))</f>
        <v>0</v>
      </c>
      <c r="I43" s="217">
        <f t="shared" si="1"/>
        <v>0</v>
      </c>
      <c r="J43" s="218">
        <f t="shared" si="2"/>
        <v>0</v>
      </c>
      <c r="K43" s="21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N43" s="24"/>
    </row>
    <row r="44" spans="1:40" s="2" customFormat="1" x14ac:dyDescent="0.25">
      <c r="A44" s="200">
        <v>72</v>
      </c>
      <c r="B44" s="201" t="s">
        <v>280</v>
      </c>
      <c r="C44" s="216">
        <v>0</v>
      </c>
      <c r="D44" s="216">
        <v>0</v>
      </c>
      <c r="E44" s="217">
        <f t="shared" si="0"/>
        <v>0</v>
      </c>
      <c r="F44" s="216">
        <v>0</v>
      </c>
      <c r="G44" s="216">
        <v>0</v>
      </c>
      <c r="H44" s="217">
        <f>INDEX('Exhibit O'!$J$19:$J$74,MATCH('Exhibit B'!A44,'Exhibit O'!$A$19:$A$74))</f>
        <v>0</v>
      </c>
      <c r="I44" s="217">
        <f t="shared" si="1"/>
        <v>0</v>
      </c>
      <c r="J44" s="218">
        <f t="shared" si="2"/>
        <v>0</v>
      </c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N44" s="1"/>
    </row>
    <row r="45" spans="1:40" s="2" customFormat="1" x14ac:dyDescent="0.25">
      <c r="A45" s="200">
        <v>73</v>
      </c>
      <c r="B45" s="215" t="s">
        <v>154</v>
      </c>
      <c r="C45" s="216">
        <v>0</v>
      </c>
      <c r="D45" s="216">
        <v>0</v>
      </c>
      <c r="E45" s="217">
        <f t="shared" si="0"/>
        <v>0</v>
      </c>
      <c r="F45" s="216">
        <v>0</v>
      </c>
      <c r="G45" s="216">
        <v>0</v>
      </c>
      <c r="H45" s="217">
        <f>INDEX('Exhibit O'!$J$19:$J$74,MATCH('Exhibit B'!A45,'Exhibit O'!$A$19:$A$74))</f>
        <v>0</v>
      </c>
      <c r="I45" s="217">
        <f t="shared" si="1"/>
        <v>0</v>
      </c>
      <c r="J45" s="218">
        <f t="shared" si="2"/>
        <v>0</v>
      </c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N45" s="1"/>
    </row>
    <row r="46" spans="1:40" s="2" customFormat="1" x14ac:dyDescent="0.25">
      <c r="A46" s="200">
        <v>74</v>
      </c>
      <c r="B46" s="201" t="s">
        <v>292</v>
      </c>
      <c r="C46" s="216">
        <v>0</v>
      </c>
      <c r="D46" s="216">
        <v>0</v>
      </c>
      <c r="E46" s="217">
        <f t="shared" si="0"/>
        <v>0</v>
      </c>
      <c r="F46" s="216">
        <v>0</v>
      </c>
      <c r="G46" s="216">
        <v>0</v>
      </c>
      <c r="H46" s="217">
        <f>INDEX('Exhibit O'!$J$19:$J$74,MATCH('Exhibit B'!A46,'Exhibit O'!$A$19:$A$74))</f>
        <v>0</v>
      </c>
      <c r="I46" s="217">
        <f t="shared" si="1"/>
        <v>0</v>
      </c>
      <c r="J46" s="218">
        <f t="shared" si="2"/>
        <v>0</v>
      </c>
      <c r="K46" s="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N46" s="1"/>
    </row>
    <row r="47" spans="1:40" s="149" customFormat="1" x14ac:dyDescent="0.25">
      <c r="A47" s="200">
        <v>75</v>
      </c>
      <c r="B47" s="201" t="s">
        <v>375</v>
      </c>
      <c r="C47" s="216">
        <v>0</v>
      </c>
      <c r="D47" s="216">
        <v>0</v>
      </c>
      <c r="E47" s="217">
        <f t="shared" si="0"/>
        <v>0</v>
      </c>
      <c r="F47" s="216">
        <v>0</v>
      </c>
      <c r="G47" s="216">
        <v>0</v>
      </c>
      <c r="H47" s="217">
        <f>INDEX('Exhibit O'!$J$19:$J$74,MATCH('Exhibit B'!A47,'Exhibit O'!$A$19:$A$74))</f>
        <v>0</v>
      </c>
      <c r="I47" s="217">
        <f t="shared" si="1"/>
        <v>0</v>
      </c>
      <c r="J47" s="218">
        <f t="shared" si="2"/>
        <v>0</v>
      </c>
      <c r="K47" s="12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N47" s="148"/>
    </row>
    <row r="48" spans="1:40" s="2" customFormat="1" x14ac:dyDescent="0.25">
      <c r="A48" s="200">
        <v>76</v>
      </c>
      <c r="B48" s="201" t="s">
        <v>296</v>
      </c>
      <c r="C48" s="216">
        <v>0</v>
      </c>
      <c r="D48" s="216">
        <v>0</v>
      </c>
      <c r="E48" s="217">
        <f t="shared" si="0"/>
        <v>0</v>
      </c>
      <c r="F48" s="216">
        <v>0</v>
      </c>
      <c r="G48" s="216">
        <v>0</v>
      </c>
      <c r="H48" s="217">
        <f>INDEX('Exhibit O'!$J$19:$J$74,MATCH('Exhibit B'!A48,'Exhibit O'!$A$19:$A$74))</f>
        <v>0</v>
      </c>
      <c r="I48" s="217">
        <f t="shared" si="1"/>
        <v>0</v>
      </c>
      <c r="J48" s="218">
        <f t="shared" si="2"/>
        <v>0</v>
      </c>
      <c r="K48" s="1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N48" s="1"/>
    </row>
    <row r="49" spans="1:43" s="2" customFormat="1" x14ac:dyDescent="0.25">
      <c r="A49" s="200">
        <v>76.010000000000005</v>
      </c>
      <c r="B49" s="201" t="s">
        <v>297</v>
      </c>
      <c r="C49" s="216">
        <v>0</v>
      </c>
      <c r="D49" s="216">
        <v>0</v>
      </c>
      <c r="E49" s="217">
        <f t="shared" si="0"/>
        <v>0</v>
      </c>
      <c r="F49" s="216">
        <v>0</v>
      </c>
      <c r="G49" s="216">
        <v>0</v>
      </c>
      <c r="H49" s="217">
        <f>INDEX('Exhibit O'!$J$19:$J$74,MATCH('Exhibit B'!A49,'Exhibit O'!$A$19:$A$74))</f>
        <v>0</v>
      </c>
      <c r="I49" s="217">
        <f t="shared" si="1"/>
        <v>0</v>
      </c>
      <c r="J49" s="218">
        <f t="shared" si="2"/>
        <v>0</v>
      </c>
      <c r="K49" s="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N49" s="1"/>
    </row>
    <row r="50" spans="1:43" s="2" customFormat="1" x14ac:dyDescent="0.25">
      <c r="A50" s="200">
        <v>76.02</v>
      </c>
      <c r="B50" s="201" t="s">
        <v>365</v>
      </c>
      <c r="C50" s="216">
        <v>0</v>
      </c>
      <c r="D50" s="216">
        <v>0</v>
      </c>
      <c r="E50" s="217">
        <f t="shared" si="0"/>
        <v>0</v>
      </c>
      <c r="F50" s="216">
        <v>0</v>
      </c>
      <c r="G50" s="216">
        <v>0</v>
      </c>
      <c r="H50" s="217">
        <f>INDEX('Exhibit O'!$J$19:$J$74,MATCH('Exhibit B'!A50,'Exhibit O'!$A$19:$A$74))</f>
        <v>0</v>
      </c>
      <c r="I50" s="217">
        <f t="shared" si="1"/>
        <v>0</v>
      </c>
      <c r="J50" s="218">
        <f t="shared" si="2"/>
        <v>0</v>
      </c>
      <c r="K50" s="1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</row>
    <row r="51" spans="1:43" s="2" customFormat="1" x14ac:dyDescent="0.25">
      <c r="A51" s="200">
        <v>76.03</v>
      </c>
      <c r="B51" s="201" t="s">
        <v>298</v>
      </c>
      <c r="C51" s="216">
        <v>0</v>
      </c>
      <c r="D51" s="216">
        <v>0</v>
      </c>
      <c r="E51" s="217">
        <f t="shared" si="0"/>
        <v>0</v>
      </c>
      <c r="F51" s="216">
        <v>0</v>
      </c>
      <c r="G51" s="216">
        <v>0</v>
      </c>
      <c r="H51" s="217">
        <f>INDEX('Exhibit O'!$J$19:$J$74,MATCH('Exhibit B'!A51,'Exhibit O'!$A$19:$A$74))</f>
        <v>0</v>
      </c>
      <c r="I51" s="217">
        <f t="shared" si="1"/>
        <v>0</v>
      </c>
      <c r="J51" s="218">
        <f t="shared" si="2"/>
        <v>0</v>
      </c>
      <c r="K51" s="1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N51" s="1"/>
    </row>
    <row r="52" spans="1:43" s="2" customFormat="1" x14ac:dyDescent="0.25">
      <c r="A52" s="200">
        <v>76.040000000000006</v>
      </c>
      <c r="B52" s="201" t="s">
        <v>299</v>
      </c>
      <c r="C52" s="216">
        <v>0</v>
      </c>
      <c r="D52" s="216">
        <v>0</v>
      </c>
      <c r="E52" s="217">
        <f t="shared" si="0"/>
        <v>0</v>
      </c>
      <c r="F52" s="216">
        <v>0</v>
      </c>
      <c r="G52" s="216">
        <v>0</v>
      </c>
      <c r="H52" s="217">
        <f>INDEX('Exhibit O'!$J$19:$J$74,MATCH('Exhibit B'!A52,'Exhibit O'!$A$19:$A$74))</f>
        <v>0</v>
      </c>
      <c r="I52" s="217">
        <f t="shared" si="1"/>
        <v>0</v>
      </c>
      <c r="J52" s="218">
        <f t="shared" si="2"/>
        <v>0</v>
      </c>
      <c r="K52" s="1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N52" s="1"/>
    </row>
    <row r="53" spans="1:43" s="2" customFormat="1" x14ac:dyDescent="0.25">
      <c r="A53" s="200">
        <v>76.05</v>
      </c>
      <c r="B53" s="201" t="s">
        <v>300</v>
      </c>
      <c r="C53" s="216">
        <v>0</v>
      </c>
      <c r="D53" s="216">
        <v>0</v>
      </c>
      <c r="E53" s="217">
        <f t="shared" si="0"/>
        <v>0</v>
      </c>
      <c r="F53" s="216">
        <v>0</v>
      </c>
      <c r="G53" s="216">
        <v>0</v>
      </c>
      <c r="H53" s="217">
        <f>INDEX('Exhibit O'!$J$19:$J$74,MATCH('Exhibit B'!A53,'Exhibit O'!$A$19:$A$74))</f>
        <v>0</v>
      </c>
      <c r="I53" s="217">
        <f t="shared" si="1"/>
        <v>0</v>
      </c>
      <c r="J53" s="218">
        <f t="shared" si="2"/>
        <v>0</v>
      </c>
      <c r="K53" s="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N53" s="1"/>
    </row>
    <row r="54" spans="1:43" s="2" customFormat="1" x14ac:dyDescent="0.25">
      <c r="A54" s="200">
        <v>76.06</v>
      </c>
      <c r="B54" s="201" t="s">
        <v>304</v>
      </c>
      <c r="C54" s="216">
        <v>0</v>
      </c>
      <c r="D54" s="216">
        <v>0</v>
      </c>
      <c r="E54" s="217">
        <f t="shared" si="0"/>
        <v>0</v>
      </c>
      <c r="F54" s="216">
        <v>0</v>
      </c>
      <c r="G54" s="216">
        <v>0</v>
      </c>
      <c r="H54" s="217">
        <f>INDEX('Exhibit O'!$J$19:$J$74,MATCH('Exhibit B'!A54,'Exhibit O'!$A$19:$A$74))</f>
        <v>0</v>
      </c>
      <c r="I54" s="217">
        <f t="shared" si="1"/>
        <v>0</v>
      </c>
      <c r="J54" s="218">
        <f t="shared" si="2"/>
        <v>0</v>
      </c>
      <c r="K54" s="1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N54" s="1"/>
    </row>
    <row r="55" spans="1:43" s="2" customFormat="1" x14ac:dyDescent="0.25">
      <c r="A55" s="202">
        <v>76.069999999999993</v>
      </c>
      <c r="B55" s="203" t="s">
        <v>301</v>
      </c>
      <c r="C55" s="219">
        <v>0</v>
      </c>
      <c r="D55" s="219">
        <v>0</v>
      </c>
      <c r="E55" s="220">
        <f>+C55+D55</f>
        <v>0</v>
      </c>
      <c r="F55" s="219">
        <v>0</v>
      </c>
      <c r="G55" s="219">
        <v>0</v>
      </c>
      <c r="H55" s="220">
        <f>INDEX('Exhibit O'!$J$19:$J$74,MATCH('Exhibit B'!A55,'Exhibit O'!$A$19:$A$74))</f>
        <v>0</v>
      </c>
      <c r="I55" s="220">
        <f>SUM(F55:H55)</f>
        <v>0</v>
      </c>
      <c r="J55" s="221">
        <f>IF(E55=0,0,ROUND(E55/I55,6))</f>
        <v>0</v>
      </c>
      <c r="K55" s="1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N55" s="1"/>
    </row>
    <row r="56" spans="1:43" s="11" customFormat="1" ht="14.25" customHeight="1" x14ac:dyDescent="0.25">
      <c r="A56" s="208"/>
      <c r="B56" s="194" t="s">
        <v>407</v>
      </c>
      <c r="C56" s="196"/>
      <c r="D56" s="300"/>
      <c r="E56" s="300"/>
      <c r="F56" s="196"/>
      <c r="G56" s="195"/>
      <c r="H56" s="301"/>
      <c r="I56" s="196"/>
      <c r="J56" s="209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49" customFormat="1" x14ac:dyDescent="0.25">
      <c r="A57" s="210">
        <v>88</v>
      </c>
      <c r="B57" s="222" t="s">
        <v>376</v>
      </c>
      <c r="C57" s="212">
        <v>0</v>
      </c>
      <c r="D57" s="212">
        <v>0</v>
      </c>
      <c r="E57" s="213">
        <f>+C57+D57</f>
        <v>0</v>
      </c>
      <c r="F57" s="212">
        <v>0</v>
      </c>
      <c r="G57" s="212">
        <v>0</v>
      </c>
      <c r="H57" s="213">
        <f>INDEX('Exhibit O'!$J$19:$J$74,MATCH('Exhibit B'!A57,'Exhibit O'!$A$19:$A$74))</f>
        <v>0</v>
      </c>
      <c r="I57" s="213">
        <f>SUM(F57:H57)</f>
        <v>0</v>
      </c>
      <c r="J57" s="214">
        <f>IF(E57=0,0,ROUND(E57/I57,6))</f>
        <v>0</v>
      </c>
      <c r="K57" s="12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N57" s="148"/>
    </row>
    <row r="58" spans="1:43" s="149" customFormat="1" x14ac:dyDescent="0.25">
      <c r="A58" s="200">
        <v>89</v>
      </c>
      <c r="B58" s="201" t="s">
        <v>377</v>
      </c>
      <c r="C58" s="216">
        <v>0</v>
      </c>
      <c r="D58" s="216">
        <v>0</v>
      </c>
      <c r="E58" s="217">
        <f>+C58+D58</f>
        <v>0</v>
      </c>
      <c r="F58" s="216">
        <v>0</v>
      </c>
      <c r="G58" s="216">
        <v>0</v>
      </c>
      <c r="H58" s="217">
        <f>INDEX('Exhibit O'!$J$19:$J$74,MATCH('Exhibit B'!A58,'Exhibit O'!$A$19:$A$74))</f>
        <v>0</v>
      </c>
      <c r="I58" s="217">
        <f>SUM(F58:H58)</f>
        <v>0</v>
      </c>
      <c r="J58" s="218">
        <f>IF(E58=0,0,ROUND(E58/I58,6))</f>
        <v>0</v>
      </c>
      <c r="K58" s="12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N58" s="148"/>
    </row>
    <row r="59" spans="1:43" s="2" customFormat="1" x14ac:dyDescent="0.25">
      <c r="A59" s="200">
        <v>90</v>
      </c>
      <c r="B59" s="201" t="s">
        <v>324</v>
      </c>
      <c r="C59" s="216">
        <v>0</v>
      </c>
      <c r="D59" s="216">
        <v>0</v>
      </c>
      <c r="E59" s="217">
        <f t="shared" ref="E59:E74" si="3">+C59+D59</f>
        <v>0</v>
      </c>
      <c r="F59" s="216">
        <v>0</v>
      </c>
      <c r="G59" s="216">
        <v>0</v>
      </c>
      <c r="H59" s="217">
        <f>INDEX('Exhibit O'!$J$19:$J$74,MATCH('Exhibit B'!A59,'Exhibit O'!$A$19:$A$74))</f>
        <v>0</v>
      </c>
      <c r="I59" s="217">
        <f t="shared" ref="I59:I74" si="4">SUM(F59:H59)</f>
        <v>0</v>
      </c>
      <c r="J59" s="218">
        <f t="shared" ref="J59:J74" si="5">IF(E59=0,0,ROUND(E59/I59,6))</f>
        <v>0</v>
      </c>
      <c r="K59" s="1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N59" s="1"/>
    </row>
    <row r="60" spans="1:43" s="2" customFormat="1" x14ac:dyDescent="0.25">
      <c r="A60" s="200">
        <v>90.01</v>
      </c>
      <c r="B60" s="201" t="s">
        <v>325</v>
      </c>
      <c r="C60" s="216">
        <v>0</v>
      </c>
      <c r="D60" s="216">
        <v>0</v>
      </c>
      <c r="E60" s="217">
        <f t="shared" si="3"/>
        <v>0</v>
      </c>
      <c r="F60" s="216">
        <v>0</v>
      </c>
      <c r="G60" s="216">
        <v>0</v>
      </c>
      <c r="H60" s="217">
        <f>INDEX('Exhibit O'!$J$19:$J$74,MATCH('Exhibit B'!A60,'Exhibit O'!$A$19:$A$74))</f>
        <v>0</v>
      </c>
      <c r="I60" s="217">
        <f t="shared" si="4"/>
        <v>0</v>
      </c>
      <c r="J60" s="218">
        <f t="shared" si="5"/>
        <v>0</v>
      </c>
      <c r="K60" s="1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N60" s="1"/>
    </row>
    <row r="61" spans="1:43" s="2" customFormat="1" x14ac:dyDescent="0.25">
      <c r="A61" s="200">
        <v>90.02</v>
      </c>
      <c r="B61" s="201" t="s">
        <v>326</v>
      </c>
      <c r="C61" s="216">
        <v>0</v>
      </c>
      <c r="D61" s="216">
        <v>0</v>
      </c>
      <c r="E61" s="217">
        <f t="shared" si="3"/>
        <v>0</v>
      </c>
      <c r="F61" s="216">
        <v>0</v>
      </c>
      <c r="G61" s="216">
        <v>0</v>
      </c>
      <c r="H61" s="217">
        <f>INDEX('Exhibit O'!$J$19:$J$74,MATCH('Exhibit B'!A61,'Exhibit O'!$A$19:$A$74))</f>
        <v>0</v>
      </c>
      <c r="I61" s="217">
        <f t="shared" si="4"/>
        <v>0</v>
      </c>
      <c r="J61" s="218">
        <f t="shared" si="5"/>
        <v>0</v>
      </c>
      <c r="K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N61" s="1"/>
    </row>
    <row r="62" spans="1:43" s="2" customFormat="1" x14ac:dyDescent="0.25">
      <c r="A62" s="200">
        <v>90.03</v>
      </c>
      <c r="B62" s="201" t="s">
        <v>327</v>
      </c>
      <c r="C62" s="216">
        <v>0</v>
      </c>
      <c r="D62" s="216">
        <v>0</v>
      </c>
      <c r="E62" s="217">
        <f t="shared" si="3"/>
        <v>0</v>
      </c>
      <c r="F62" s="216">
        <v>0</v>
      </c>
      <c r="G62" s="216">
        <v>0</v>
      </c>
      <c r="H62" s="217">
        <f>INDEX('Exhibit O'!$J$19:$J$74,MATCH('Exhibit B'!A62,'Exhibit O'!$A$19:$A$74))</f>
        <v>0</v>
      </c>
      <c r="I62" s="217">
        <f t="shared" si="4"/>
        <v>0</v>
      </c>
      <c r="J62" s="218">
        <f t="shared" si="5"/>
        <v>0</v>
      </c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N62" s="1"/>
    </row>
    <row r="63" spans="1:43" s="2" customFormat="1" x14ac:dyDescent="0.25">
      <c r="A63" s="200">
        <v>90.04</v>
      </c>
      <c r="B63" s="201" t="s">
        <v>328</v>
      </c>
      <c r="C63" s="216">
        <v>0</v>
      </c>
      <c r="D63" s="216">
        <v>0</v>
      </c>
      <c r="E63" s="217">
        <f t="shared" si="3"/>
        <v>0</v>
      </c>
      <c r="F63" s="216">
        <v>0</v>
      </c>
      <c r="G63" s="216">
        <v>0</v>
      </c>
      <c r="H63" s="217">
        <f>INDEX('Exhibit O'!$J$19:$J$74,MATCH('Exhibit B'!A63,'Exhibit O'!$A$19:$A$74))</f>
        <v>0</v>
      </c>
      <c r="I63" s="217">
        <f t="shared" si="4"/>
        <v>0</v>
      </c>
      <c r="J63" s="218">
        <f t="shared" si="5"/>
        <v>0</v>
      </c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N63" s="1"/>
    </row>
    <row r="64" spans="1:43" s="2" customFormat="1" x14ac:dyDescent="0.25">
      <c r="A64" s="200">
        <v>90.05</v>
      </c>
      <c r="B64" s="201" t="s">
        <v>329</v>
      </c>
      <c r="C64" s="216">
        <v>0</v>
      </c>
      <c r="D64" s="216">
        <v>0</v>
      </c>
      <c r="E64" s="217">
        <f t="shared" si="3"/>
        <v>0</v>
      </c>
      <c r="F64" s="216">
        <v>0</v>
      </c>
      <c r="G64" s="216">
        <v>0</v>
      </c>
      <c r="H64" s="217">
        <f>INDEX('Exhibit O'!$J$19:$J$74,MATCH('Exhibit B'!A64,'Exhibit O'!$A$19:$A$74))</f>
        <v>0</v>
      </c>
      <c r="I64" s="217">
        <f t="shared" si="4"/>
        <v>0</v>
      </c>
      <c r="J64" s="218">
        <f t="shared" si="5"/>
        <v>0</v>
      </c>
      <c r="K64" s="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N64" s="1"/>
    </row>
    <row r="65" spans="1:42" s="2" customFormat="1" x14ac:dyDescent="0.25">
      <c r="A65" s="200">
        <v>90.06</v>
      </c>
      <c r="B65" s="201" t="s">
        <v>330</v>
      </c>
      <c r="C65" s="216">
        <v>0</v>
      </c>
      <c r="D65" s="216">
        <v>0</v>
      </c>
      <c r="E65" s="217">
        <f t="shared" si="3"/>
        <v>0</v>
      </c>
      <c r="F65" s="216">
        <v>0</v>
      </c>
      <c r="G65" s="216">
        <v>0</v>
      </c>
      <c r="H65" s="217">
        <f>INDEX('Exhibit O'!$J$19:$J$74,MATCH('Exhibit B'!A65,'Exhibit O'!$A$19:$A$74))</f>
        <v>0</v>
      </c>
      <c r="I65" s="217">
        <f t="shared" si="4"/>
        <v>0</v>
      </c>
      <c r="J65" s="218">
        <f t="shared" si="5"/>
        <v>0</v>
      </c>
      <c r="K65" s="1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N65" s="1"/>
    </row>
    <row r="66" spans="1:42" s="2" customFormat="1" x14ac:dyDescent="0.25">
      <c r="A66" s="200">
        <v>90.07</v>
      </c>
      <c r="B66" s="201" t="s">
        <v>331</v>
      </c>
      <c r="C66" s="216">
        <v>0</v>
      </c>
      <c r="D66" s="216">
        <v>0</v>
      </c>
      <c r="E66" s="217">
        <f t="shared" si="3"/>
        <v>0</v>
      </c>
      <c r="F66" s="216">
        <v>0</v>
      </c>
      <c r="G66" s="216">
        <v>0</v>
      </c>
      <c r="H66" s="217">
        <f>INDEX('Exhibit O'!$J$19:$J$74,MATCH('Exhibit B'!A66,'Exhibit O'!$A$19:$A$74))</f>
        <v>0</v>
      </c>
      <c r="I66" s="217">
        <f t="shared" si="4"/>
        <v>0</v>
      </c>
      <c r="J66" s="218">
        <f t="shared" si="5"/>
        <v>0</v>
      </c>
      <c r="K66" s="1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N66" s="1"/>
    </row>
    <row r="67" spans="1:42" s="2" customFormat="1" x14ac:dyDescent="0.25">
      <c r="A67" s="200">
        <v>90.08</v>
      </c>
      <c r="B67" s="201" t="s">
        <v>332</v>
      </c>
      <c r="C67" s="216">
        <v>0</v>
      </c>
      <c r="D67" s="216">
        <v>0</v>
      </c>
      <c r="E67" s="217">
        <f t="shared" si="3"/>
        <v>0</v>
      </c>
      <c r="F67" s="216">
        <v>0</v>
      </c>
      <c r="G67" s="216">
        <v>0</v>
      </c>
      <c r="H67" s="217">
        <f>INDEX('Exhibit O'!$J$19:$J$74,MATCH('Exhibit B'!A67,'Exhibit O'!$A$19:$A$74))</f>
        <v>0</v>
      </c>
      <c r="I67" s="217">
        <f t="shared" si="4"/>
        <v>0</v>
      </c>
      <c r="J67" s="218">
        <f t="shared" si="5"/>
        <v>0</v>
      </c>
      <c r="K67" s="1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N67" s="1"/>
    </row>
    <row r="68" spans="1:42" s="2" customFormat="1" x14ac:dyDescent="0.25">
      <c r="A68" s="200">
        <v>90.09</v>
      </c>
      <c r="B68" s="201" t="s">
        <v>333</v>
      </c>
      <c r="C68" s="216">
        <v>0</v>
      </c>
      <c r="D68" s="216">
        <v>0</v>
      </c>
      <c r="E68" s="217">
        <f t="shared" si="3"/>
        <v>0</v>
      </c>
      <c r="F68" s="216">
        <v>0</v>
      </c>
      <c r="G68" s="216">
        <v>0</v>
      </c>
      <c r="H68" s="217">
        <f>INDEX('Exhibit O'!$J$19:$J$74,MATCH('Exhibit B'!A68,'Exhibit O'!$A$19:$A$74))</f>
        <v>0</v>
      </c>
      <c r="I68" s="217">
        <f t="shared" si="4"/>
        <v>0</v>
      </c>
      <c r="J68" s="218">
        <f t="shared" si="5"/>
        <v>0</v>
      </c>
      <c r="K68" s="1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N68" s="1"/>
    </row>
    <row r="69" spans="1:42" s="2" customFormat="1" x14ac:dyDescent="0.25">
      <c r="A69" s="200">
        <v>90.1</v>
      </c>
      <c r="B69" s="201" t="s">
        <v>334</v>
      </c>
      <c r="C69" s="216">
        <v>0</v>
      </c>
      <c r="D69" s="216">
        <v>0</v>
      </c>
      <c r="E69" s="217">
        <f t="shared" si="3"/>
        <v>0</v>
      </c>
      <c r="F69" s="216">
        <v>0</v>
      </c>
      <c r="G69" s="216">
        <v>0</v>
      </c>
      <c r="H69" s="217">
        <f>INDEX('Exhibit O'!$J$19:$J$74,MATCH('Exhibit B'!A69,'Exhibit O'!$A$19:$A$74))</f>
        <v>0</v>
      </c>
      <c r="I69" s="217">
        <f t="shared" si="4"/>
        <v>0</v>
      </c>
      <c r="J69" s="218">
        <f t="shared" si="5"/>
        <v>0</v>
      </c>
      <c r="K69" s="1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N69" s="1"/>
    </row>
    <row r="70" spans="1:42" s="2" customFormat="1" x14ac:dyDescent="0.25">
      <c r="A70" s="200">
        <v>90.11</v>
      </c>
      <c r="B70" s="201" t="s">
        <v>335</v>
      </c>
      <c r="C70" s="216">
        <v>0</v>
      </c>
      <c r="D70" s="216">
        <v>0</v>
      </c>
      <c r="E70" s="217">
        <f t="shared" si="3"/>
        <v>0</v>
      </c>
      <c r="F70" s="216">
        <v>0</v>
      </c>
      <c r="G70" s="216">
        <v>0</v>
      </c>
      <c r="H70" s="217">
        <f>INDEX('Exhibit O'!$J$19:$J$74,MATCH('Exhibit B'!A70,'Exhibit O'!$A$19:$A$74))</f>
        <v>0</v>
      </c>
      <c r="I70" s="217">
        <f t="shared" si="4"/>
        <v>0</v>
      </c>
      <c r="J70" s="218">
        <f t="shared" si="5"/>
        <v>0</v>
      </c>
      <c r="K70" s="1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N70" s="1"/>
    </row>
    <row r="71" spans="1:42" s="2" customFormat="1" x14ac:dyDescent="0.25">
      <c r="A71" s="200">
        <v>90.12</v>
      </c>
      <c r="B71" s="201" t="s">
        <v>336</v>
      </c>
      <c r="C71" s="216">
        <v>0</v>
      </c>
      <c r="D71" s="216">
        <v>0</v>
      </c>
      <c r="E71" s="217">
        <f t="shared" si="3"/>
        <v>0</v>
      </c>
      <c r="F71" s="216">
        <v>0</v>
      </c>
      <c r="G71" s="216">
        <v>0</v>
      </c>
      <c r="H71" s="217">
        <f>INDEX('Exhibit O'!$J$19:$J$74,MATCH('Exhibit B'!A71,'Exhibit O'!$A$19:$A$74))</f>
        <v>0</v>
      </c>
      <c r="I71" s="217">
        <f t="shared" si="4"/>
        <v>0</v>
      </c>
      <c r="J71" s="218">
        <f t="shared" si="5"/>
        <v>0</v>
      </c>
      <c r="K71" s="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N71" s="1"/>
    </row>
    <row r="72" spans="1:42" s="2" customFormat="1" x14ac:dyDescent="0.25">
      <c r="A72" s="200">
        <v>91</v>
      </c>
      <c r="B72" s="201" t="s">
        <v>156</v>
      </c>
      <c r="C72" s="216">
        <v>0</v>
      </c>
      <c r="D72" s="216">
        <v>0</v>
      </c>
      <c r="E72" s="217">
        <f t="shared" si="3"/>
        <v>0</v>
      </c>
      <c r="F72" s="216">
        <v>0</v>
      </c>
      <c r="G72" s="216">
        <v>0</v>
      </c>
      <c r="H72" s="217">
        <f>INDEX('Exhibit O'!$J$19:$J$74,MATCH('Exhibit B'!A72,'Exhibit O'!$A$19:$A$74))</f>
        <v>0</v>
      </c>
      <c r="I72" s="217">
        <f t="shared" si="4"/>
        <v>0</v>
      </c>
      <c r="J72" s="218">
        <f t="shared" si="5"/>
        <v>0</v>
      </c>
      <c r="K72" s="1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N72" s="1"/>
    </row>
    <row r="73" spans="1:42" s="2" customFormat="1" x14ac:dyDescent="0.25">
      <c r="A73" s="200">
        <v>92</v>
      </c>
      <c r="B73" s="201" t="s">
        <v>167</v>
      </c>
      <c r="C73" s="216">
        <v>0</v>
      </c>
      <c r="D73" s="216">
        <v>0</v>
      </c>
      <c r="E73" s="217">
        <f t="shared" si="3"/>
        <v>0</v>
      </c>
      <c r="F73" s="216">
        <v>0</v>
      </c>
      <c r="G73" s="216">
        <v>0</v>
      </c>
      <c r="H73" s="217">
        <f>INDEX('Exhibit O'!$J$19:$J$74,MATCH('Exhibit B'!A73,'Exhibit O'!$A$19:$A$74))</f>
        <v>0</v>
      </c>
      <c r="I73" s="217">
        <f t="shared" si="4"/>
        <v>0</v>
      </c>
      <c r="J73" s="218">
        <f t="shared" si="5"/>
        <v>0</v>
      </c>
      <c r="K73" s="1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N73" s="1"/>
    </row>
    <row r="74" spans="1:42" s="2" customFormat="1" x14ac:dyDescent="0.25">
      <c r="A74" s="200">
        <v>93</v>
      </c>
      <c r="B74" s="201" t="s">
        <v>323</v>
      </c>
      <c r="C74" s="216">
        <v>0</v>
      </c>
      <c r="D74" s="216">
        <v>0</v>
      </c>
      <c r="E74" s="217">
        <f t="shared" si="3"/>
        <v>0</v>
      </c>
      <c r="F74" s="216">
        <v>0</v>
      </c>
      <c r="G74" s="216">
        <v>0</v>
      </c>
      <c r="H74" s="217">
        <f>INDEX('Exhibit O'!$J$19:$J$74,MATCH('Exhibit B'!A74,'Exhibit O'!$A$19:$A$74))</f>
        <v>0</v>
      </c>
      <c r="I74" s="217">
        <f t="shared" si="4"/>
        <v>0</v>
      </c>
      <c r="J74" s="218">
        <f t="shared" si="5"/>
        <v>0</v>
      </c>
      <c r="K74" s="1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N74" s="1"/>
    </row>
    <row r="75" spans="1:42" s="2" customFormat="1" x14ac:dyDescent="0.25">
      <c r="A75" s="202">
        <v>94</v>
      </c>
      <c r="B75" s="203" t="s">
        <v>302</v>
      </c>
      <c r="C75" s="219">
        <v>0</v>
      </c>
      <c r="D75" s="219">
        <v>0</v>
      </c>
      <c r="E75" s="220">
        <f>+C75+D75</f>
        <v>0</v>
      </c>
      <c r="F75" s="219">
        <v>0</v>
      </c>
      <c r="G75" s="219">
        <v>0</v>
      </c>
      <c r="H75" s="220">
        <f>INDEX('Exhibit O'!$J$19:$J$74,MATCH('Exhibit B'!A75,'Exhibit O'!$A$19:$A$74))</f>
        <v>0</v>
      </c>
      <c r="I75" s="220">
        <f>SUM(F75:H75)</f>
        <v>0</v>
      </c>
      <c r="J75" s="221">
        <f>IF(E75=0,0,ROUND(E75/I75,6))</f>
        <v>0</v>
      </c>
      <c r="K75" s="1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N75" s="1"/>
    </row>
    <row r="76" spans="1:42" s="2" customFormat="1" ht="6" customHeight="1" x14ac:dyDescent="0.25">
      <c r="C76" s="24"/>
      <c r="D76" s="176"/>
      <c r="E76" s="176"/>
      <c r="F76" s="24"/>
      <c r="G76" s="24"/>
      <c r="H76" s="176"/>
      <c r="I76" s="24"/>
      <c r="J76" s="1"/>
      <c r="K76" s="1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N76" s="1"/>
    </row>
    <row r="77" spans="1:42" s="11" customFormat="1" ht="12.75" customHeight="1" thickBot="1" x14ac:dyDescent="0.3">
      <c r="B77" s="227" t="s">
        <v>12</v>
      </c>
      <c r="C77" s="154">
        <f t="shared" ref="C77:I77" si="6">SUM(C18:C76)</f>
        <v>0</v>
      </c>
      <c r="D77" s="154">
        <f t="shared" si="6"/>
        <v>0</v>
      </c>
      <c r="E77" s="154">
        <f t="shared" si="6"/>
        <v>0</v>
      </c>
      <c r="F77" s="154">
        <f t="shared" si="6"/>
        <v>0</v>
      </c>
      <c r="G77" s="154">
        <f t="shared" si="6"/>
        <v>0</v>
      </c>
      <c r="H77" s="154">
        <f t="shared" si="6"/>
        <v>0</v>
      </c>
      <c r="I77" s="154">
        <f t="shared" si="6"/>
        <v>0</v>
      </c>
      <c r="J77" s="16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P77" s="12"/>
    </row>
    <row r="78" spans="1:42" s="11" customFormat="1" ht="13" thickTop="1" x14ac:dyDescent="0.25">
      <c r="B78" s="21"/>
      <c r="C78" s="12"/>
      <c r="D78" s="12"/>
      <c r="E78" s="12"/>
      <c r="F78" s="2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M78" s="12"/>
    </row>
    <row r="79" spans="1:42" x14ac:dyDescent="0.25">
      <c r="B79" s="24"/>
      <c r="C79" s="1"/>
      <c r="D79" s="1"/>
      <c r="E79" s="1"/>
      <c r="F79" s="1"/>
      <c r="G79" s="1"/>
      <c r="H79" s="12"/>
    </row>
    <row r="80" spans="1:42" x14ac:dyDescent="0.25">
      <c r="B80" s="22"/>
      <c r="H80" s="12"/>
    </row>
    <row r="81" spans="2:8" ht="13" x14ac:dyDescent="0.3">
      <c r="B81" s="22"/>
      <c r="C81" s="51"/>
      <c r="D81" s="14"/>
      <c r="E81" s="14"/>
      <c r="H81" s="12"/>
    </row>
    <row r="82" spans="2:8" x14ac:dyDescent="0.25">
      <c r="B82" s="22"/>
      <c r="C82" s="14"/>
      <c r="D82" s="14"/>
      <c r="E82" s="14"/>
      <c r="H82" s="12"/>
    </row>
    <row r="83" spans="2:8" x14ac:dyDescent="0.25">
      <c r="B83" s="22"/>
      <c r="C83" s="14"/>
      <c r="D83" s="14"/>
      <c r="E83" s="52"/>
      <c r="H83" s="12"/>
    </row>
    <row r="84" spans="2:8" x14ac:dyDescent="0.25">
      <c r="B84" s="22"/>
      <c r="H84" s="12"/>
    </row>
    <row r="85" spans="2:8" x14ac:dyDescent="0.25">
      <c r="B85" s="22"/>
      <c r="H85" s="12"/>
    </row>
    <row r="86" spans="2:8" x14ac:dyDescent="0.25">
      <c r="B86" s="22"/>
      <c r="H86" s="12"/>
    </row>
    <row r="87" spans="2:8" x14ac:dyDescent="0.25">
      <c r="B87" s="22"/>
      <c r="H87" s="12"/>
    </row>
    <row r="88" spans="2:8" x14ac:dyDescent="0.25">
      <c r="B88" s="22"/>
      <c r="H88" s="12"/>
    </row>
    <row r="89" spans="2:8" x14ac:dyDescent="0.25">
      <c r="B89" s="22"/>
      <c r="H89" s="12"/>
    </row>
    <row r="90" spans="2:8" x14ac:dyDescent="0.25">
      <c r="B90" s="22"/>
    </row>
    <row r="91" spans="2:8" x14ac:dyDescent="0.25">
      <c r="B91" s="22"/>
    </row>
    <row r="92" spans="2:8" x14ac:dyDescent="0.25">
      <c r="B92" s="22"/>
    </row>
    <row r="93" spans="2:8" x14ac:dyDescent="0.25">
      <c r="B93" s="22"/>
    </row>
    <row r="94" spans="2:8" x14ac:dyDescent="0.25">
      <c r="B94" s="22"/>
    </row>
    <row r="95" spans="2:8" x14ac:dyDescent="0.25">
      <c r="B95" s="22"/>
    </row>
    <row r="96" spans="2:8" x14ac:dyDescent="0.25">
      <c r="B96" s="22"/>
    </row>
    <row r="97" spans="2:2" x14ac:dyDescent="0.25">
      <c r="B97" s="22"/>
    </row>
    <row r="98" spans="2:2" x14ac:dyDescent="0.25">
      <c r="B98" s="22"/>
    </row>
    <row r="99" spans="2:2" x14ac:dyDescent="0.25">
      <c r="B99" s="22"/>
    </row>
    <row r="100" spans="2:2" x14ac:dyDescent="0.25">
      <c r="B100" s="22"/>
    </row>
    <row r="101" spans="2:2" x14ac:dyDescent="0.25">
      <c r="B101" s="22"/>
    </row>
    <row r="102" spans="2:2" x14ac:dyDescent="0.25">
      <c r="B102" s="22"/>
    </row>
    <row r="103" spans="2:2" x14ac:dyDescent="0.25">
      <c r="B103" s="22"/>
    </row>
    <row r="104" spans="2:2" x14ac:dyDescent="0.25">
      <c r="B104" s="22"/>
    </row>
    <row r="105" spans="2:2" x14ac:dyDescent="0.25">
      <c r="B105" s="22"/>
    </row>
    <row r="106" spans="2:2" x14ac:dyDescent="0.25">
      <c r="B106" s="22"/>
    </row>
    <row r="107" spans="2:2" x14ac:dyDescent="0.25">
      <c r="B107" s="22"/>
    </row>
    <row r="108" spans="2:2" x14ac:dyDescent="0.25">
      <c r="B108" s="22"/>
    </row>
    <row r="109" spans="2:2" x14ac:dyDescent="0.25">
      <c r="B109" s="22"/>
    </row>
    <row r="110" spans="2:2" x14ac:dyDescent="0.25">
      <c r="B110" s="22"/>
    </row>
    <row r="111" spans="2:2" x14ac:dyDescent="0.25">
      <c r="B111" s="22"/>
    </row>
    <row r="112" spans="2:2" x14ac:dyDescent="0.25">
      <c r="B112" s="22"/>
    </row>
    <row r="113" spans="2:2" x14ac:dyDescent="0.25">
      <c r="B113" s="22"/>
    </row>
    <row r="114" spans="2:2" x14ac:dyDescent="0.25">
      <c r="B114" s="22"/>
    </row>
    <row r="115" spans="2:2" x14ac:dyDescent="0.25">
      <c r="B115" s="22"/>
    </row>
    <row r="116" spans="2:2" x14ac:dyDescent="0.25">
      <c r="B116" s="22"/>
    </row>
    <row r="117" spans="2:2" x14ac:dyDescent="0.25">
      <c r="B117" s="22"/>
    </row>
    <row r="118" spans="2:2" x14ac:dyDescent="0.25">
      <c r="B118" s="22"/>
    </row>
    <row r="119" spans="2:2" x14ac:dyDescent="0.25">
      <c r="B119" s="22"/>
    </row>
    <row r="120" spans="2:2" x14ac:dyDescent="0.25">
      <c r="B120" s="22"/>
    </row>
    <row r="121" spans="2:2" x14ac:dyDescent="0.25">
      <c r="B121" s="22"/>
    </row>
    <row r="122" spans="2:2" x14ac:dyDescent="0.25">
      <c r="B122" s="22"/>
    </row>
    <row r="123" spans="2:2" x14ac:dyDescent="0.25">
      <c r="B123" s="22"/>
    </row>
    <row r="124" spans="2:2" x14ac:dyDescent="0.25">
      <c r="B124" s="22"/>
    </row>
    <row r="125" spans="2:2" x14ac:dyDescent="0.25">
      <c r="B125" s="22"/>
    </row>
    <row r="126" spans="2:2" x14ac:dyDescent="0.25">
      <c r="B126" s="22"/>
    </row>
    <row r="127" spans="2:2" x14ac:dyDescent="0.25">
      <c r="B127" s="22"/>
    </row>
    <row r="128" spans="2:2" x14ac:dyDescent="0.25">
      <c r="B128" s="22"/>
    </row>
    <row r="129" spans="2:2" x14ac:dyDescent="0.25">
      <c r="B129" s="22"/>
    </row>
    <row r="130" spans="2:2" x14ac:dyDescent="0.25">
      <c r="B130" s="22"/>
    </row>
    <row r="131" spans="2:2" x14ac:dyDescent="0.25">
      <c r="B131" s="22"/>
    </row>
    <row r="132" spans="2:2" x14ac:dyDescent="0.25">
      <c r="B132" s="22"/>
    </row>
    <row r="133" spans="2:2" x14ac:dyDescent="0.25">
      <c r="B133" s="22"/>
    </row>
    <row r="134" spans="2:2" x14ac:dyDescent="0.25">
      <c r="B134" s="22"/>
    </row>
    <row r="135" spans="2:2" x14ac:dyDescent="0.25">
      <c r="B135" s="22"/>
    </row>
    <row r="136" spans="2:2" x14ac:dyDescent="0.25">
      <c r="B136" s="22"/>
    </row>
    <row r="137" spans="2:2" x14ac:dyDescent="0.25">
      <c r="B137" s="22"/>
    </row>
    <row r="138" spans="2:2" x14ac:dyDescent="0.25">
      <c r="B138" s="22"/>
    </row>
    <row r="139" spans="2:2" x14ac:dyDescent="0.25">
      <c r="B139" s="22"/>
    </row>
    <row r="140" spans="2:2" x14ac:dyDescent="0.25">
      <c r="B140" s="22"/>
    </row>
    <row r="141" spans="2:2" x14ac:dyDescent="0.25">
      <c r="B141" s="22"/>
    </row>
    <row r="142" spans="2:2" x14ac:dyDescent="0.25">
      <c r="B142" s="22"/>
    </row>
    <row r="143" spans="2:2" x14ac:dyDescent="0.25">
      <c r="B143" s="22"/>
    </row>
    <row r="144" spans="2:2" x14ac:dyDescent="0.25">
      <c r="B144" s="22"/>
    </row>
    <row r="145" spans="2:2" x14ac:dyDescent="0.25">
      <c r="B145" s="22"/>
    </row>
    <row r="146" spans="2:2" x14ac:dyDescent="0.25">
      <c r="B146" s="22"/>
    </row>
    <row r="147" spans="2:2" x14ac:dyDescent="0.25">
      <c r="B147" s="22"/>
    </row>
    <row r="148" spans="2:2" x14ac:dyDescent="0.25">
      <c r="B148" s="22"/>
    </row>
    <row r="149" spans="2:2" x14ac:dyDescent="0.25">
      <c r="B149" s="22"/>
    </row>
    <row r="150" spans="2:2" x14ac:dyDescent="0.25">
      <c r="B150" s="22"/>
    </row>
    <row r="151" spans="2:2" x14ac:dyDescent="0.25">
      <c r="B151" s="22"/>
    </row>
    <row r="152" spans="2:2" x14ac:dyDescent="0.25">
      <c r="B152" s="22"/>
    </row>
    <row r="153" spans="2:2" x14ac:dyDescent="0.25">
      <c r="B153" s="22"/>
    </row>
    <row r="154" spans="2:2" x14ac:dyDescent="0.25">
      <c r="B154" s="22"/>
    </row>
    <row r="155" spans="2:2" x14ac:dyDescent="0.25">
      <c r="B155" s="22"/>
    </row>
    <row r="156" spans="2:2" x14ac:dyDescent="0.25">
      <c r="B156" s="22"/>
    </row>
    <row r="157" spans="2:2" x14ac:dyDescent="0.25">
      <c r="B157" s="22"/>
    </row>
    <row r="158" spans="2:2" x14ac:dyDescent="0.25">
      <c r="B158" s="22"/>
    </row>
    <row r="159" spans="2:2" x14ac:dyDescent="0.25">
      <c r="B159" s="22"/>
    </row>
    <row r="160" spans="2:2" x14ac:dyDescent="0.25">
      <c r="B160" s="22"/>
    </row>
    <row r="161" spans="2:2" x14ac:dyDescent="0.25">
      <c r="B161" s="22"/>
    </row>
    <row r="162" spans="2:2" x14ac:dyDescent="0.25">
      <c r="B162" s="22"/>
    </row>
    <row r="163" spans="2:2" x14ac:dyDescent="0.25">
      <c r="B163" s="22"/>
    </row>
    <row r="164" spans="2:2" x14ac:dyDescent="0.25">
      <c r="B164" s="22"/>
    </row>
    <row r="165" spans="2:2" x14ac:dyDescent="0.25">
      <c r="B165" s="22"/>
    </row>
    <row r="166" spans="2:2" x14ac:dyDescent="0.25">
      <c r="B166" s="22"/>
    </row>
    <row r="167" spans="2:2" x14ac:dyDescent="0.25">
      <c r="B167" s="22"/>
    </row>
    <row r="168" spans="2:2" x14ac:dyDescent="0.25">
      <c r="B168" s="22"/>
    </row>
    <row r="169" spans="2:2" x14ac:dyDescent="0.25">
      <c r="B169" s="22"/>
    </row>
    <row r="170" spans="2:2" x14ac:dyDescent="0.25">
      <c r="B170" s="22"/>
    </row>
    <row r="171" spans="2:2" x14ac:dyDescent="0.25">
      <c r="B171" s="22"/>
    </row>
    <row r="172" spans="2:2" x14ac:dyDescent="0.25">
      <c r="B172" s="22"/>
    </row>
    <row r="173" spans="2:2" x14ac:dyDescent="0.25">
      <c r="B173" s="22"/>
    </row>
    <row r="174" spans="2:2" x14ac:dyDescent="0.25">
      <c r="B174" s="22"/>
    </row>
    <row r="175" spans="2:2" x14ac:dyDescent="0.25">
      <c r="B175" s="22"/>
    </row>
    <row r="176" spans="2:2" x14ac:dyDescent="0.25">
      <c r="B176" s="22"/>
    </row>
    <row r="177" spans="2:7" x14ac:dyDescent="0.25">
      <c r="B177" s="22"/>
    </row>
    <row r="178" spans="2:7" x14ac:dyDescent="0.25">
      <c r="B178" s="22"/>
    </row>
    <row r="179" spans="2:7" x14ac:dyDescent="0.25">
      <c r="B179" s="22"/>
    </row>
    <row r="180" spans="2:7" x14ac:dyDescent="0.25">
      <c r="B180" s="22"/>
    </row>
    <row r="181" spans="2:7" x14ac:dyDescent="0.25">
      <c r="B181" s="22"/>
    </row>
    <row r="182" spans="2:7" x14ac:dyDescent="0.25">
      <c r="B182" s="22"/>
    </row>
    <row r="183" spans="2:7" x14ac:dyDescent="0.25">
      <c r="B183" s="22"/>
    </row>
    <row r="184" spans="2:7" x14ac:dyDescent="0.25">
      <c r="B184" s="22"/>
    </row>
    <row r="185" spans="2:7" x14ac:dyDescent="0.25">
      <c r="B185" s="22"/>
    </row>
    <row r="186" spans="2:7" x14ac:dyDescent="0.25">
      <c r="B186" s="22"/>
    </row>
    <row r="187" spans="2:7" x14ac:dyDescent="0.25">
      <c r="B187" s="1"/>
      <c r="C187" s="1"/>
      <c r="D187" s="1"/>
      <c r="E187" s="1"/>
      <c r="F187" s="1"/>
      <c r="G187" s="1"/>
    </row>
  </sheetData>
  <mergeCells count="1">
    <mergeCell ref="B9:G9"/>
  </mergeCells>
  <phoneticPr fontId="0" type="noConversion"/>
  <printOptions horizontalCentered="1"/>
  <pageMargins left="0.25" right="0.25" top="0.75" bottom="0.75" header="0.3" footer="0.3"/>
  <pageSetup scale="58" fitToHeight="0" orientation="portrait" r:id="rId1"/>
  <headerFooter alignWithMargins="0">
    <oddFooter>&amp;L&amp;F, &amp;A&amp;CPage &amp;P of &amp;N&amp;R&amp;D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N124"/>
  <sheetViews>
    <sheetView showGridLines="0" zoomScaleNormal="100" workbookViewId="0">
      <selection activeCell="H14" sqref="H14"/>
    </sheetView>
  </sheetViews>
  <sheetFormatPr defaultRowHeight="12.5" x14ac:dyDescent="0.25"/>
  <cols>
    <col min="1" max="1" width="2" style="2" customWidth="1"/>
    <col min="2" max="2" width="36.453125" style="2" customWidth="1"/>
    <col min="3" max="3" width="24.7265625" style="2" customWidth="1"/>
    <col min="4" max="4" width="12.1796875" style="2" customWidth="1"/>
    <col min="5" max="5" width="12.453125" style="2" customWidth="1"/>
    <col min="6" max="6" width="18.54296875" style="2" bestFit="1" customWidth="1"/>
    <col min="7" max="7" width="4.26953125" style="2" customWidth="1"/>
    <col min="8" max="8" width="13.54296875" style="2" customWidth="1"/>
    <col min="9" max="9" width="10.81640625" style="2" bestFit="1" customWidth="1"/>
    <col min="10" max="10" width="13.54296875" style="2" bestFit="1" customWidth="1"/>
  </cols>
  <sheetData>
    <row r="1" spans="1:40" s="157" customFormat="1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59"/>
    </row>
    <row r="2" spans="1:40" s="8" customFormat="1" ht="14" x14ac:dyDescent="0.3">
      <c r="B2" s="19" t="s">
        <v>268</v>
      </c>
      <c r="C2" s="2"/>
      <c r="D2" s="2"/>
      <c r="E2" s="2"/>
      <c r="F2" s="2"/>
      <c r="G2" s="2"/>
      <c r="H2" s="6"/>
      <c r="J2" s="18" t="s">
        <v>273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7"/>
      <c r="AM2" s="7"/>
      <c r="AN2" s="7"/>
    </row>
    <row r="3" spans="1:40" s="166" customFormat="1" ht="13" x14ac:dyDescent="0.3">
      <c r="B3" s="160"/>
      <c r="C3" s="172"/>
      <c r="D3" s="171"/>
      <c r="E3" s="160"/>
      <c r="F3" s="164"/>
      <c r="G3" s="164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5"/>
      <c r="AM3" s="165"/>
      <c r="AN3" s="165"/>
    </row>
    <row r="4" spans="1:40" s="166" customFormat="1" ht="14" x14ac:dyDescent="0.3">
      <c r="B4" s="174"/>
      <c r="C4" s="159"/>
      <c r="D4" s="159"/>
      <c r="E4" s="159"/>
      <c r="F4" s="159"/>
      <c r="G4" s="159"/>
      <c r="H4" s="164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5"/>
      <c r="AM4" s="165"/>
      <c r="AN4" s="165"/>
    </row>
    <row r="5" spans="1:40" s="8" customFormat="1" ht="13" x14ac:dyDescent="0.3">
      <c r="B5" s="5" t="s">
        <v>137</v>
      </c>
      <c r="C5" s="141" t="str">
        <f>IF('Data Entry'!$B$2="","",+'Data Entry'!$B$2)</f>
        <v/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</row>
    <row r="6" spans="1:40" s="8" customFormat="1" ht="13" x14ac:dyDescent="0.3">
      <c r="B6" s="5" t="s">
        <v>138</v>
      </c>
      <c r="C6" s="155" t="str">
        <f>IF('Data Entry'!$B$3="","",+'Data Entry'!$B$3)</f>
        <v/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7"/>
      <c r="AK6" s="7"/>
      <c r="AL6" s="7"/>
    </row>
    <row r="7" spans="1:40" s="8" customFormat="1" ht="13" x14ac:dyDescent="0.3">
      <c r="B7" s="5" t="s">
        <v>272</v>
      </c>
      <c r="C7" s="127" t="str">
        <f>IF('Data Entry'!$B$4="","",+'Data Entry'!$B$4)</f>
        <v/>
      </c>
      <c r="D7" s="20" t="str">
        <f>Utilization!D6</f>
        <v>THROUGH</v>
      </c>
      <c r="E7" s="127" t="str">
        <f>IF('Data Entry'!$B$5="","",+'Data Entry'!$B$5)</f>
        <v/>
      </c>
      <c r="H7" s="3"/>
      <c r="I7" s="25" t="s">
        <v>366</v>
      </c>
      <c r="J7" s="135" t="str">
        <f>IF('Data Entry'!$B$8="--select--","",'Data Entry'!$B$8)</f>
        <v/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7"/>
      <c r="AM7" s="7"/>
      <c r="AN7" s="7"/>
    </row>
    <row r="8" spans="1:40" s="8" customFormat="1" ht="13.5" thickBot="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7"/>
      <c r="AM8" s="7"/>
      <c r="AN8" s="7"/>
    </row>
    <row r="9" spans="1:40" s="8" customFormat="1" ht="13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7"/>
      <c r="AM9" s="7"/>
      <c r="AN9" s="7"/>
    </row>
    <row r="10" spans="1:40" s="166" customFormat="1" ht="13" x14ac:dyDescent="0.3">
      <c r="A10" s="160"/>
      <c r="B10" s="366" t="s">
        <v>414</v>
      </c>
      <c r="C10" s="366"/>
      <c r="D10" s="366"/>
      <c r="E10" s="366"/>
      <c r="F10" s="366"/>
      <c r="G10" s="366"/>
      <c r="H10" s="366"/>
      <c r="I10" s="366"/>
      <c r="J10" s="36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5"/>
      <c r="AM10" s="165"/>
      <c r="AN10" s="165"/>
    </row>
    <row r="11" spans="1:40" s="166" customFormat="1" ht="13" x14ac:dyDescent="0.3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5"/>
      <c r="AM11" s="165"/>
      <c r="AN11" s="165"/>
    </row>
    <row r="12" spans="1:40" ht="13" x14ac:dyDescent="0.3">
      <c r="B12" s="5" t="s">
        <v>360</v>
      </c>
      <c r="C12" s="3" t="s">
        <v>449</v>
      </c>
    </row>
    <row r="13" spans="1:40" ht="13" x14ac:dyDescent="0.3">
      <c r="C13" s="3"/>
    </row>
    <row r="14" spans="1:40" x14ac:dyDescent="0.25">
      <c r="B14" s="2">
        <v>1</v>
      </c>
      <c r="C14" s="191" t="s">
        <v>415</v>
      </c>
      <c r="H14" s="278">
        <v>0</v>
      </c>
    </row>
    <row r="15" spans="1:40" x14ac:dyDescent="0.25">
      <c r="B15" s="2">
        <v>2</v>
      </c>
      <c r="C15" s="191" t="s">
        <v>416</v>
      </c>
      <c r="H15" s="302">
        <v>0</v>
      </c>
    </row>
    <row r="16" spans="1:40" x14ac:dyDescent="0.25">
      <c r="B16" s="1">
        <v>3</v>
      </c>
      <c r="C16" s="192" t="s">
        <v>417</v>
      </c>
      <c r="D16" s="1"/>
      <c r="E16" s="1"/>
      <c r="F16" s="191" t="s">
        <v>422</v>
      </c>
      <c r="H16" s="254">
        <f>SUM(H14:H15)</f>
        <v>0</v>
      </c>
      <c r="I16" s="1"/>
      <c r="J16" s="1"/>
    </row>
    <row r="17" spans="2:8" x14ac:dyDescent="0.25">
      <c r="G17" s="11"/>
    </row>
    <row r="18" spans="2:8" x14ac:dyDescent="0.25">
      <c r="B18" s="2">
        <v>4</v>
      </c>
      <c r="C18" s="191" t="s">
        <v>418</v>
      </c>
      <c r="H18" s="302">
        <v>0</v>
      </c>
    </row>
    <row r="19" spans="2:8" x14ac:dyDescent="0.25">
      <c r="B19" s="2">
        <v>5</v>
      </c>
      <c r="C19" s="191" t="s">
        <v>419</v>
      </c>
      <c r="F19" s="191" t="s">
        <v>423</v>
      </c>
      <c r="H19" s="303">
        <f>+H16-H18</f>
        <v>0</v>
      </c>
    </row>
    <row r="21" spans="2:8" x14ac:dyDescent="0.25">
      <c r="B21" s="2">
        <v>6</v>
      </c>
      <c r="C21" s="191" t="s">
        <v>420</v>
      </c>
      <c r="H21" s="312">
        <v>0</v>
      </c>
    </row>
    <row r="23" spans="2:8" x14ac:dyDescent="0.25">
      <c r="B23" s="2">
        <v>7</v>
      </c>
      <c r="C23" s="191" t="s">
        <v>421</v>
      </c>
      <c r="F23" s="191" t="s">
        <v>424</v>
      </c>
      <c r="H23" s="303">
        <f>ROUND(H19*H21,0)</f>
        <v>0</v>
      </c>
    </row>
    <row r="24" spans="2:8" ht="2.25" customHeight="1" thickBot="1" x14ac:dyDescent="0.3">
      <c r="H24" s="311"/>
    </row>
    <row r="124" spans="2:10" x14ac:dyDescent="0.25">
      <c r="B124" s="1"/>
      <c r="C124" s="1"/>
      <c r="D124" s="1"/>
      <c r="E124" s="1"/>
      <c r="F124" s="1"/>
      <c r="G124" s="1"/>
      <c r="H124" s="1"/>
      <c r="I124" s="1"/>
      <c r="J124" s="1"/>
    </row>
  </sheetData>
  <mergeCells count="1">
    <mergeCell ref="B10:J10"/>
  </mergeCells>
  <phoneticPr fontId="0" type="noConversion"/>
  <printOptions horizontalCentered="1"/>
  <pageMargins left="0.25" right="0.25" top="0.75" bottom="0.75" header="0.3" footer="0.3"/>
  <pageSetup scale="70" fitToHeight="0" orientation="portrait" r:id="rId1"/>
  <headerFooter alignWithMargins="0">
    <oddFooter>&amp;L&amp;F, 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K188"/>
  <sheetViews>
    <sheetView showGridLines="0" zoomScaleNormal="100" workbookViewId="0">
      <selection activeCell="D20" sqref="D20"/>
    </sheetView>
  </sheetViews>
  <sheetFormatPr defaultColWidth="9.1796875" defaultRowHeight="12.5" x14ac:dyDescent="0.25"/>
  <cols>
    <col min="1" max="1" width="6.1796875" style="159" customWidth="1"/>
    <col min="2" max="2" width="40.1796875" style="159" customWidth="1"/>
    <col min="3" max="3" width="20.453125" style="159" customWidth="1"/>
    <col min="4" max="4" width="12.1796875" style="159" customWidth="1"/>
    <col min="5" max="5" width="13.54296875" style="159" bestFit="1" customWidth="1"/>
    <col min="6" max="6" width="13.7265625" style="159" customWidth="1"/>
    <col min="7" max="7" width="15.54296875" style="159" customWidth="1"/>
    <col min="8" max="16384" width="9.1796875" style="157"/>
  </cols>
  <sheetData>
    <row r="2" spans="1:37" s="166" customFormat="1" ht="14" x14ac:dyDescent="0.3">
      <c r="B2" s="174" t="s">
        <v>268</v>
      </c>
      <c r="C2" s="159"/>
      <c r="D2" s="159"/>
      <c r="E2" s="159"/>
      <c r="G2" s="173" t="s">
        <v>448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5"/>
      <c r="AJ2" s="165"/>
      <c r="AK2" s="165"/>
    </row>
    <row r="3" spans="1:37" s="166" customFormat="1" ht="13" x14ac:dyDescent="0.3">
      <c r="B3" s="160"/>
      <c r="C3" s="172"/>
      <c r="D3" s="171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5"/>
      <c r="AJ3" s="165"/>
      <c r="AK3" s="165"/>
    </row>
    <row r="4" spans="1:37" s="166" customFormat="1" ht="14" x14ac:dyDescent="0.3">
      <c r="B4" s="174"/>
      <c r="C4" s="159"/>
      <c r="D4" s="159"/>
      <c r="E4" s="15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5"/>
      <c r="AJ4" s="165"/>
      <c r="AK4" s="165"/>
    </row>
    <row r="5" spans="1:37" s="166" customFormat="1" ht="13" x14ac:dyDescent="0.3">
      <c r="B5" s="162" t="s">
        <v>137</v>
      </c>
      <c r="C5" s="141" t="str">
        <f>IF('Data Entry'!$B$2="","",+'Data Entry'!$B$2)</f>
        <v/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5"/>
      <c r="AJ5" s="165"/>
      <c r="AK5" s="165"/>
    </row>
    <row r="6" spans="1:37" s="166" customFormat="1" ht="13" x14ac:dyDescent="0.3">
      <c r="B6" s="162" t="s">
        <v>138</v>
      </c>
      <c r="C6" s="155" t="str">
        <f>IF('Data Entry'!$B$3="","",+'Data Entry'!$B$3)</f>
        <v/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5"/>
      <c r="AH6" s="165"/>
      <c r="AI6" s="165"/>
    </row>
    <row r="7" spans="1:37" s="166" customFormat="1" ht="13" x14ac:dyDescent="0.3">
      <c r="B7" s="162" t="s">
        <v>272</v>
      </c>
      <c r="C7" s="127" t="str">
        <f>IF('Data Entry'!$B$4="","",+'Data Entry'!$B$4)</f>
        <v/>
      </c>
      <c r="D7" s="175" t="str">
        <f>Utilization!D6</f>
        <v>THROUGH</v>
      </c>
      <c r="E7" s="127" t="str">
        <f>IF('Data Entry'!$B$5="","",+'Data Entry'!$B$5)</f>
        <v/>
      </c>
      <c r="F7" s="180" t="s">
        <v>366</v>
      </c>
      <c r="G7" s="135" t="str">
        <f>IF('Data Entry'!$B$8="--select--","",'Data Entry'!$B$8)</f>
        <v/>
      </c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5"/>
      <c r="AJ7" s="165"/>
      <c r="AK7" s="165"/>
    </row>
    <row r="8" spans="1:37" s="166" customFormat="1" ht="13.5" thickBot="1" x14ac:dyDescent="0.35">
      <c r="A8" s="168"/>
      <c r="B8" s="168"/>
      <c r="C8" s="168"/>
      <c r="D8" s="168"/>
      <c r="E8" s="168"/>
      <c r="F8" s="168"/>
      <c r="G8" s="168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5"/>
      <c r="AJ8" s="165"/>
      <c r="AK8" s="165"/>
    </row>
    <row r="9" spans="1:37" s="166" customFormat="1" ht="13" x14ac:dyDescent="0.3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5"/>
      <c r="AJ9" s="165"/>
      <c r="AK9" s="165"/>
    </row>
    <row r="10" spans="1:37" s="166" customFormat="1" ht="13" x14ac:dyDescent="0.3">
      <c r="A10" s="160"/>
      <c r="B10" s="366" t="s">
        <v>425</v>
      </c>
      <c r="C10" s="366"/>
      <c r="D10" s="366"/>
      <c r="E10" s="366"/>
      <c r="F10" s="366"/>
      <c r="G10" s="366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5"/>
      <c r="AJ10" s="165"/>
      <c r="AK10" s="165"/>
    </row>
    <row r="11" spans="1:37" s="166" customFormat="1" ht="13" x14ac:dyDescent="0.3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5"/>
      <c r="AJ11" s="165"/>
      <c r="AK11" s="165"/>
    </row>
    <row r="12" spans="1:37" ht="13" x14ac:dyDescent="0.3">
      <c r="B12" s="162" t="s">
        <v>360</v>
      </c>
      <c r="C12" s="160" t="s">
        <v>426</v>
      </c>
    </row>
    <row r="13" spans="1:37" ht="13" x14ac:dyDescent="0.3">
      <c r="C13" s="160"/>
    </row>
    <row r="14" spans="1:37" s="159" customFormat="1" ht="13" x14ac:dyDescent="0.3">
      <c r="B14" s="296"/>
      <c r="C14" s="297"/>
      <c r="D14" s="297"/>
      <c r="E14" s="297" t="s">
        <v>269</v>
      </c>
      <c r="F14" s="152"/>
      <c r="G14" s="15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H14" s="158"/>
    </row>
    <row r="15" spans="1:37" s="159" customFormat="1" ht="13" x14ac:dyDescent="0.3">
      <c r="C15" s="229" t="s">
        <v>140</v>
      </c>
      <c r="D15" s="229" t="s">
        <v>261</v>
      </c>
      <c r="E15" s="246" t="s">
        <v>157</v>
      </c>
      <c r="F15" s="153"/>
      <c r="G15" s="15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H15" s="158"/>
    </row>
    <row r="16" spans="1:37" s="159" customFormat="1" ht="13" x14ac:dyDescent="0.3">
      <c r="C16" s="229" t="s">
        <v>262</v>
      </c>
      <c r="D16" s="229" t="s">
        <v>157</v>
      </c>
      <c r="E16" s="230" t="s">
        <v>259</v>
      </c>
      <c r="F16" s="153"/>
      <c r="G16" s="15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H16" s="158"/>
    </row>
    <row r="17" spans="1:34" s="159" customFormat="1" ht="13" x14ac:dyDescent="0.3">
      <c r="C17" s="299" t="s">
        <v>427</v>
      </c>
      <c r="D17" s="229" t="s">
        <v>142</v>
      </c>
      <c r="E17" s="298" t="s">
        <v>428</v>
      </c>
      <c r="F17" s="13"/>
      <c r="G17" s="15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H17" s="158"/>
    </row>
    <row r="18" spans="1:34" s="159" customFormat="1" ht="13" thickBot="1" x14ac:dyDescent="0.3">
      <c r="A18" s="249" t="s">
        <v>367</v>
      </c>
      <c r="B18" s="250" t="s">
        <v>141</v>
      </c>
      <c r="C18" s="251">
        <v>1</v>
      </c>
      <c r="D18" s="251">
        <v>2</v>
      </c>
      <c r="E18" s="251">
        <v>3</v>
      </c>
      <c r="F18" s="13"/>
      <c r="G18" s="15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H18" s="158"/>
    </row>
    <row r="19" spans="1:34" s="159" customFormat="1" ht="13.75" customHeight="1" x14ac:dyDescent="0.25">
      <c r="A19" s="207"/>
      <c r="B19" s="204" t="s">
        <v>263</v>
      </c>
      <c r="C19" s="247"/>
      <c r="D19" s="247"/>
      <c r="E19" s="206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C19" s="158"/>
    </row>
    <row r="20" spans="1:34" s="159" customFormat="1" ht="15" customHeight="1" x14ac:dyDescent="0.3">
      <c r="A20" s="234">
        <f>+'Exhibit B'!A20</f>
        <v>50</v>
      </c>
      <c r="B20" s="248" t="str">
        <f>+'Exhibit B'!B20</f>
        <v>Operating Room</v>
      </c>
      <c r="C20" s="214">
        <f>+'Exhibit B'!J20</f>
        <v>0</v>
      </c>
      <c r="D20" s="235">
        <v>0</v>
      </c>
      <c r="E20" s="213">
        <f>C20*D20</f>
        <v>0</v>
      </c>
      <c r="F20" s="320" t="str">
        <f>IF(D20&gt;'Exhibit B'!I20,"MaineCare charges are greater than total charges on Exhibit B","")</f>
        <v/>
      </c>
      <c r="G20" s="15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H20" s="158"/>
    </row>
    <row r="21" spans="1:34" s="159" customFormat="1" ht="13" x14ac:dyDescent="0.3">
      <c r="A21" s="236">
        <f>+'Exhibit B'!A21</f>
        <v>51</v>
      </c>
      <c r="B21" s="244" t="str">
        <f>+'Exhibit B'!B21</f>
        <v>Recovery Room</v>
      </c>
      <c r="C21" s="218">
        <f>+'Exhibit B'!J21</f>
        <v>0</v>
      </c>
      <c r="D21" s="237">
        <v>0</v>
      </c>
      <c r="E21" s="217">
        <f t="shared" ref="E21:E55" si="0">C21*D21</f>
        <v>0</v>
      </c>
      <c r="F21" s="320" t="str">
        <f>IF(D21&gt;'Exhibit B'!I21,"MaineCare charges are greater than total charges on Exhibit B","")</f>
        <v/>
      </c>
      <c r="G21" s="15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H21" s="158"/>
    </row>
    <row r="22" spans="1:34" s="159" customFormat="1" ht="13" x14ac:dyDescent="0.3">
      <c r="A22" s="236">
        <f>+'Exhibit B'!A22</f>
        <v>52</v>
      </c>
      <c r="B22" s="244" t="str">
        <f>+'Exhibit B'!B22</f>
        <v>Delivery &amp; Labor</v>
      </c>
      <c r="C22" s="218">
        <f>+'Exhibit B'!J22</f>
        <v>0</v>
      </c>
      <c r="D22" s="237">
        <v>0</v>
      </c>
      <c r="E22" s="217">
        <f t="shared" si="0"/>
        <v>0</v>
      </c>
      <c r="F22" s="320" t="str">
        <f>IF(D22&gt;'Exhibit B'!I22,"MaineCare charges are greater than total charges on Exhibit B","")</f>
        <v/>
      </c>
      <c r="G22" s="15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H22" s="158"/>
    </row>
    <row r="23" spans="1:34" s="159" customFormat="1" ht="13" x14ac:dyDescent="0.3">
      <c r="A23" s="236">
        <f>+'Exhibit B'!A23</f>
        <v>53</v>
      </c>
      <c r="B23" s="244" t="str">
        <f>+'Exhibit B'!B23</f>
        <v>Anesthesia</v>
      </c>
      <c r="C23" s="218">
        <f>+'Exhibit B'!J23</f>
        <v>0</v>
      </c>
      <c r="D23" s="237">
        <v>0</v>
      </c>
      <c r="E23" s="217">
        <f t="shared" si="0"/>
        <v>0</v>
      </c>
      <c r="F23" s="320" t="str">
        <f>IF(D23&gt;'Exhibit B'!I23,"MaineCare charges are greater than total charges on Exhibit B","")</f>
        <v/>
      </c>
      <c r="G23" s="15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H23" s="158"/>
    </row>
    <row r="24" spans="1:34" s="159" customFormat="1" ht="13" x14ac:dyDescent="0.3">
      <c r="A24" s="236">
        <f>+'Exhibit B'!A24</f>
        <v>54</v>
      </c>
      <c r="B24" s="244" t="str">
        <f>+'Exhibit B'!B24</f>
        <v>Radiology-Diagnostic</v>
      </c>
      <c r="C24" s="218">
        <f>+'Exhibit B'!J24</f>
        <v>0</v>
      </c>
      <c r="D24" s="237">
        <v>0</v>
      </c>
      <c r="E24" s="217">
        <f t="shared" si="0"/>
        <v>0</v>
      </c>
      <c r="F24" s="320" t="str">
        <f>IF(D24&gt;'Exhibit B'!I24,"MaineCare charges are greater than total charges on Exhibit B","")</f>
        <v/>
      </c>
      <c r="G24" s="15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H24" s="158"/>
    </row>
    <row r="25" spans="1:34" s="159" customFormat="1" ht="13" x14ac:dyDescent="0.3">
      <c r="A25" s="236">
        <f>+'Exhibit B'!A25</f>
        <v>54.01</v>
      </c>
      <c r="B25" s="244" t="str">
        <f>+'Exhibit B'!B25</f>
        <v>Ultrasound</v>
      </c>
      <c r="C25" s="218">
        <f>+'Exhibit B'!J25</f>
        <v>0</v>
      </c>
      <c r="D25" s="237">
        <v>0</v>
      </c>
      <c r="E25" s="217">
        <f t="shared" si="0"/>
        <v>0</v>
      </c>
      <c r="F25" s="320" t="str">
        <f>IF(D25&gt;'Exhibit B'!I25,"MaineCare charges are greater than total charges on Exhibit B","")</f>
        <v/>
      </c>
      <c r="G25" s="15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H25" s="158"/>
    </row>
    <row r="26" spans="1:34" s="159" customFormat="1" ht="13" x14ac:dyDescent="0.3">
      <c r="A26" s="236">
        <f>+'Exhibit B'!A26</f>
        <v>54.02</v>
      </c>
      <c r="B26" s="244" t="str">
        <f>+'Exhibit B'!B26</f>
        <v>Nuclear Medicine-Diagnostic</v>
      </c>
      <c r="C26" s="218">
        <f>+'Exhibit B'!J26</f>
        <v>0</v>
      </c>
      <c r="D26" s="237">
        <v>0</v>
      </c>
      <c r="E26" s="217">
        <f t="shared" si="0"/>
        <v>0</v>
      </c>
      <c r="F26" s="320" t="str">
        <f>IF(D26&gt;'Exhibit B'!I26,"MaineCare charges are greater than total charges on Exhibit B","")</f>
        <v/>
      </c>
      <c r="G26" s="15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H26" s="158"/>
    </row>
    <row r="27" spans="1:34" s="159" customFormat="1" ht="13" x14ac:dyDescent="0.3">
      <c r="A27" s="236">
        <f>+'Exhibit B'!A27</f>
        <v>55</v>
      </c>
      <c r="B27" s="244" t="str">
        <f>+'Exhibit B'!B27</f>
        <v>Radiology-Therapeutic</v>
      </c>
      <c r="C27" s="218">
        <f>+'Exhibit B'!J27</f>
        <v>0</v>
      </c>
      <c r="D27" s="237">
        <v>0</v>
      </c>
      <c r="E27" s="217">
        <f t="shared" si="0"/>
        <v>0</v>
      </c>
      <c r="F27" s="320" t="str">
        <f>IF(D27&gt;'Exhibit B'!I27,"MaineCare charges are greater than total charges on Exhibit B","")</f>
        <v/>
      </c>
      <c r="G27" s="15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H27" s="158"/>
    </row>
    <row r="28" spans="1:34" s="159" customFormat="1" ht="13" x14ac:dyDescent="0.3">
      <c r="A28" s="236">
        <f>+'Exhibit B'!A28</f>
        <v>56</v>
      </c>
      <c r="B28" s="244" t="str">
        <f>+'Exhibit B'!B28</f>
        <v>Radioisotope</v>
      </c>
      <c r="C28" s="218">
        <f>+'Exhibit B'!J28</f>
        <v>0</v>
      </c>
      <c r="D28" s="237">
        <v>0</v>
      </c>
      <c r="E28" s="217">
        <f t="shared" si="0"/>
        <v>0</v>
      </c>
      <c r="F28" s="320" t="str">
        <f>IF(D28&gt;'Exhibit B'!I28,"MaineCare charges are greater than total charges on Exhibit B","")</f>
        <v/>
      </c>
      <c r="G28" s="15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H28" s="158"/>
    </row>
    <row r="29" spans="1:34" s="159" customFormat="1" ht="13" x14ac:dyDescent="0.3">
      <c r="A29" s="236">
        <f>+'Exhibit B'!A29</f>
        <v>57</v>
      </c>
      <c r="B29" s="244" t="str">
        <f>+'Exhibit B'!B29</f>
        <v>CT Scan</v>
      </c>
      <c r="C29" s="218">
        <f>+'Exhibit B'!J29</f>
        <v>0</v>
      </c>
      <c r="D29" s="237">
        <v>0</v>
      </c>
      <c r="E29" s="217">
        <f t="shared" si="0"/>
        <v>0</v>
      </c>
      <c r="F29" s="320" t="str">
        <f>IF(D29&gt;'Exhibit B'!I29,"MaineCare charges are greater than total charges on Exhibit B","")</f>
        <v/>
      </c>
      <c r="G29" s="15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H29" s="158"/>
    </row>
    <row r="30" spans="1:34" s="159" customFormat="1" ht="13" x14ac:dyDescent="0.3">
      <c r="A30" s="236">
        <f>+'Exhibit B'!A30</f>
        <v>58</v>
      </c>
      <c r="B30" s="244" t="str">
        <f>+'Exhibit B'!B30</f>
        <v>MRI</v>
      </c>
      <c r="C30" s="218">
        <f>+'Exhibit B'!J30</f>
        <v>0</v>
      </c>
      <c r="D30" s="237">
        <v>0</v>
      </c>
      <c r="E30" s="217">
        <f t="shared" si="0"/>
        <v>0</v>
      </c>
      <c r="F30" s="320" t="str">
        <f>IF(D30&gt;'Exhibit B'!I30,"MaineCare charges are greater than total charges on Exhibit B","")</f>
        <v/>
      </c>
      <c r="G30" s="15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H30" s="158"/>
    </row>
    <row r="31" spans="1:34" s="159" customFormat="1" ht="13" x14ac:dyDescent="0.3">
      <c r="A31" s="236">
        <f>+'Exhibit B'!A31</f>
        <v>59</v>
      </c>
      <c r="B31" s="244" t="str">
        <f>+'Exhibit B'!B31</f>
        <v>Cardiac Cath</v>
      </c>
      <c r="C31" s="218">
        <f>+'Exhibit B'!J31</f>
        <v>0</v>
      </c>
      <c r="D31" s="237">
        <v>0</v>
      </c>
      <c r="E31" s="217">
        <f t="shared" si="0"/>
        <v>0</v>
      </c>
      <c r="F31" s="320" t="str">
        <f>IF(D31&gt;'Exhibit B'!I31,"MaineCare charges are greater than total charges on Exhibit B","")</f>
        <v/>
      </c>
      <c r="G31" s="15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H31" s="158"/>
    </row>
    <row r="32" spans="1:34" s="159" customFormat="1" ht="13" x14ac:dyDescent="0.3">
      <c r="A32" s="236">
        <f>+'Exhibit B'!A32</f>
        <v>60</v>
      </c>
      <c r="B32" s="244" t="str">
        <f>+'Exhibit B'!B32</f>
        <v>Laboratory</v>
      </c>
      <c r="C32" s="218">
        <f>+'Exhibit B'!J32</f>
        <v>0</v>
      </c>
      <c r="D32" s="237">
        <v>0</v>
      </c>
      <c r="E32" s="217">
        <f t="shared" si="0"/>
        <v>0</v>
      </c>
      <c r="F32" s="320" t="str">
        <f>IF(D32&gt;'Exhibit B'!I32,"MaineCare charges are greater than total charges on Exhibit B","")</f>
        <v/>
      </c>
      <c r="G32" s="15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H32" s="158"/>
    </row>
    <row r="33" spans="1:34" s="159" customFormat="1" ht="13" x14ac:dyDescent="0.3">
      <c r="A33" s="236">
        <f>+'Exhibit B'!A33</f>
        <v>60.01</v>
      </c>
      <c r="B33" s="244" t="str">
        <f>+'Exhibit B'!B33</f>
        <v>Blood Laboratory</v>
      </c>
      <c r="C33" s="218">
        <f>+'Exhibit B'!J33</f>
        <v>0</v>
      </c>
      <c r="D33" s="237">
        <v>0</v>
      </c>
      <c r="E33" s="217">
        <f t="shared" si="0"/>
        <v>0</v>
      </c>
      <c r="F33" s="320" t="str">
        <f>IF(D33&gt;'Exhibit B'!I33,"MaineCare charges are greater than total charges on Exhibit B","")</f>
        <v/>
      </c>
      <c r="G33" s="15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H33" s="158"/>
    </row>
    <row r="34" spans="1:34" s="159" customFormat="1" ht="13" x14ac:dyDescent="0.3">
      <c r="A34" s="236">
        <f>+'Exhibit B'!A34</f>
        <v>62</v>
      </c>
      <c r="B34" s="244" t="str">
        <f>+'Exhibit B'!B34</f>
        <v>Whole Blood &amp; Packed Red Blood Cell</v>
      </c>
      <c r="C34" s="218">
        <f>+'Exhibit B'!J34</f>
        <v>0</v>
      </c>
      <c r="D34" s="237">
        <v>0</v>
      </c>
      <c r="E34" s="217">
        <f t="shared" si="0"/>
        <v>0</v>
      </c>
      <c r="F34" s="320" t="str">
        <f>IF(D34&gt;'Exhibit B'!I34,"MaineCare charges are greater than total charges on Exhibit B","")</f>
        <v/>
      </c>
      <c r="G34" s="15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H34" s="158"/>
    </row>
    <row r="35" spans="1:34" s="159" customFormat="1" ht="13" x14ac:dyDescent="0.3">
      <c r="A35" s="236">
        <f>+'Exhibit B'!A35</f>
        <v>63</v>
      </c>
      <c r="B35" s="244" t="str">
        <f>+'Exhibit B'!B35</f>
        <v xml:space="preserve">Blood Storing, Processing &amp; Trans. </v>
      </c>
      <c r="C35" s="218">
        <f>+'Exhibit B'!J35</f>
        <v>0</v>
      </c>
      <c r="D35" s="237">
        <v>0</v>
      </c>
      <c r="E35" s="217">
        <f t="shared" si="0"/>
        <v>0</v>
      </c>
      <c r="F35" s="320" t="str">
        <f>IF(D35&gt;'Exhibit B'!I35,"MaineCare charges are greater than total charges on Exhibit B","")</f>
        <v/>
      </c>
      <c r="G35" s="15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H35" s="158"/>
    </row>
    <row r="36" spans="1:34" s="159" customFormat="1" ht="13" x14ac:dyDescent="0.3">
      <c r="A36" s="236">
        <f>+'Exhibit B'!A36</f>
        <v>64</v>
      </c>
      <c r="B36" s="244" t="str">
        <f>+'Exhibit B'!B36</f>
        <v>IV Therapy</v>
      </c>
      <c r="C36" s="218">
        <f>+'Exhibit B'!J36</f>
        <v>0</v>
      </c>
      <c r="D36" s="237">
        <v>0</v>
      </c>
      <c r="E36" s="217">
        <f t="shared" si="0"/>
        <v>0</v>
      </c>
      <c r="F36" s="320" t="str">
        <f>IF(D36&gt;'Exhibit B'!I36,"MaineCare charges are greater than total charges on Exhibit B","")</f>
        <v/>
      </c>
      <c r="G36" s="15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H36" s="158"/>
    </row>
    <row r="37" spans="1:34" s="159" customFormat="1" ht="13" x14ac:dyDescent="0.3">
      <c r="A37" s="236">
        <f>+'Exhibit B'!A37</f>
        <v>65</v>
      </c>
      <c r="B37" s="244" t="str">
        <f>+'Exhibit B'!B37</f>
        <v>Respiratory Therapy</v>
      </c>
      <c r="C37" s="218">
        <f>+'Exhibit B'!J37</f>
        <v>0</v>
      </c>
      <c r="D37" s="237">
        <v>0</v>
      </c>
      <c r="E37" s="217">
        <f t="shared" si="0"/>
        <v>0</v>
      </c>
      <c r="F37" s="320" t="str">
        <f>IF(D37&gt;'Exhibit B'!I37,"MaineCare charges are greater than total charges on Exhibit B","")</f>
        <v/>
      </c>
      <c r="G37" s="15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H37" s="158"/>
    </row>
    <row r="38" spans="1:34" s="159" customFormat="1" ht="13" x14ac:dyDescent="0.3">
      <c r="A38" s="236">
        <f>+'Exhibit B'!A38</f>
        <v>66</v>
      </c>
      <c r="B38" s="244" t="str">
        <f>+'Exhibit B'!B38</f>
        <v>Physical Therapy</v>
      </c>
      <c r="C38" s="218">
        <f>+'Exhibit B'!J38</f>
        <v>0</v>
      </c>
      <c r="D38" s="237">
        <v>0</v>
      </c>
      <c r="E38" s="217">
        <f t="shared" si="0"/>
        <v>0</v>
      </c>
      <c r="F38" s="320" t="str">
        <f>IF(D38&gt;'Exhibit B'!I38,"MaineCare charges are greater than total charges on Exhibit B","")</f>
        <v/>
      </c>
      <c r="G38" s="15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H38" s="158"/>
    </row>
    <row r="39" spans="1:34" s="159" customFormat="1" ht="13" x14ac:dyDescent="0.3">
      <c r="A39" s="236">
        <f>+'Exhibit B'!A39</f>
        <v>67</v>
      </c>
      <c r="B39" s="244" t="str">
        <f>+'Exhibit B'!B39</f>
        <v>Occupational Therapy</v>
      </c>
      <c r="C39" s="218">
        <f>+'Exhibit B'!J39</f>
        <v>0</v>
      </c>
      <c r="D39" s="237">
        <v>0</v>
      </c>
      <c r="E39" s="217">
        <f t="shared" si="0"/>
        <v>0</v>
      </c>
      <c r="F39" s="320" t="str">
        <f>IF(D39&gt;'Exhibit B'!I39,"MaineCare charges are greater than total charges on Exhibit B","")</f>
        <v/>
      </c>
      <c r="G39" s="15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H39" s="158"/>
    </row>
    <row r="40" spans="1:34" s="159" customFormat="1" ht="13" x14ac:dyDescent="0.3">
      <c r="A40" s="236">
        <f>+'Exhibit B'!A40</f>
        <v>68</v>
      </c>
      <c r="B40" s="244" t="str">
        <f>+'Exhibit B'!B40</f>
        <v>Speech Therapy</v>
      </c>
      <c r="C40" s="218">
        <f>+'Exhibit B'!J40</f>
        <v>0</v>
      </c>
      <c r="D40" s="237">
        <v>0</v>
      </c>
      <c r="E40" s="217">
        <f t="shared" si="0"/>
        <v>0</v>
      </c>
      <c r="F40" s="320" t="str">
        <f>IF(D40&gt;'Exhibit B'!I40,"MaineCare charges are greater than total charges on Exhibit B","")</f>
        <v/>
      </c>
      <c r="G40" s="15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H40" s="158"/>
    </row>
    <row r="41" spans="1:34" s="159" customFormat="1" ht="13" x14ac:dyDescent="0.3">
      <c r="A41" s="236">
        <f>+'Exhibit B'!A41</f>
        <v>69</v>
      </c>
      <c r="B41" s="244" t="str">
        <f>+'Exhibit B'!B41</f>
        <v>Electrocardiology</v>
      </c>
      <c r="C41" s="218">
        <f>+'Exhibit B'!J41</f>
        <v>0</v>
      </c>
      <c r="D41" s="237">
        <v>0</v>
      </c>
      <c r="E41" s="217">
        <f t="shared" si="0"/>
        <v>0</v>
      </c>
      <c r="F41" s="320" t="str">
        <f>IF(D41&gt;'Exhibit B'!I41,"MaineCare charges are greater than total charges on Exhibit B","")</f>
        <v/>
      </c>
      <c r="G41" s="15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H41" s="158"/>
    </row>
    <row r="42" spans="1:34" s="159" customFormat="1" ht="13" x14ac:dyDescent="0.3">
      <c r="A42" s="236">
        <f>+'Exhibit B'!A42</f>
        <v>70</v>
      </c>
      <c r="B42" s="244" t="str">
        <f>+'Exhibit B'!B42</f>
        <v>Electroencephalography</v>
      </c>
      <c r="C42" s="218">
        <f>+'Exhibit B'!J42</f>
        <v>0</v>
      </c>
      <c r="D42" s="237">
        <v>0</v>
      </c>
      <c r="E42" s="217">
        <f t="shared" si="0"/>
        <v>0</v>
      </c>
      <c r="F42" s="320" t="str">
        <f>IF(D42&gt;'Exhibit B'!I42,"MaineCare charges are greater than total charges on Exhibit B","")</f>
        <v/>
      </c>
      <c r="G42" s="15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H42" s="158"/>
    </row>
    <row r="43" spans="1:34" s="159" customFormat="1" ht="13" x14ac:dyDescent="0.3">
      <c r="A43" s="236">
        <f>+'Exhibit B'!A43</f>
        <v>71</v>
      </c>
      <c r="B43" s="244" t="str">
        <f>+'Exhibit B'!B43</f>
        <v>Med Supplies Charged to Patients</v>
      </c>
      <c r="C43" s="218">
        <f>+'Exhibit B'!J43</f>
        <v>0</v>
      </c>
      <c r="D43" s="237">
        <v>0</v>
      </c>
      <c r="E43" s="217">
        <f t="shared" si="0"/>
        <v>0</v>
      </c>
      <c r="F43" s="320" t="str">
        <f>IF(D43&gt;'Exhibit B'!I43,"MaineCare charges are greater than total charges on Exhibit B","")</f>
        <v/>
      </c>
      <c r="G43" s="15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H43" s="158"/>
    </row>
    <row r="44" spans="1:34" s="159" customFormat="1" ht="13" x14ac:dyDescent="0.3">
      <c r="A44" s="236">
        <f>+'Exhibit B'!A44</f>
        <v>72</v>
      </c>
      <c r="B44" s="244" t="str">
        <f>+'Exhibit B'!B44</f>
        <v>Imp. Dev Charge to Patient</v>
      </c>
      <c r="C44" s="218">
        <f>+'Exhibit B'!J44</f>
        <v>0</v>
      </c>
      <c r="D44" s="237">
        <v>0</v>
      </c>
      <c r="E44" s="217">
        <f t="shared" si="0"/>
        <v>0</v>
      </c>
      <c r="F44" s="320" t="str">
        <f>IF(D44&gt;'Exhibit B'!I44,"MaineCare charges are greater than total charges on Exhibit B","")</f>
        <v/>
      </c>
      <c r="G44" s="15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H44" s="158"/>
    </row>
    <row r="45" spans="1:34" s="159" customFormat="1" ht="13" x14ac:dyDescent="0.3">
      <c r="A45" s="236">
        <f>+'Exhibit B'!A45</f>
        <v>73</v>
      </c>
      <c r="B45" s="244" t="str">
        <f>+'Exhibit B'!B45</f>
        <v>Drugs Charged to Patients</v>
      </c>
      <c r="C45" s="218">
        <f>+'Exhibit B'!J45</f>
        <v>0</v>
      </c>
      <c r="D45" s="237">
        <v>0</v>
      </c>
      <c r="E45" s="217">
        <f t="shared" si="0"/>
        <v>0</v>
      </c>
      <c r="F45" s="320" t="str">
        <f>IF(D45&gt;'Exhibit B'!I45,"MaineCare charges are greater than total charges on Exhibit B","")</f>
        <v/>
      </c>
      <c r="G45" s="15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H45" s="158"/>
    </row>
    <row r="46" spans="1:34" s="159" customFormat="1" ht="13" x14ac:dyDescent="0.3">
      <c r="A46" s="236">
        <f>+'Exhibit B'!A46</f>
        <v>74</v>
      </c>
      <c r="B46" s="244" t="str">
        <f>+'Exhibit B'!B46</f>
        <v>Renal Dialysis</v>
      </c>
      <c r="C46" s="218">
        <f>+'Exhibit B'!J46</f>
        <v>0</v>
      </c>
      <c r="D46" s="237">
        <v>0</v>
      </c>
      <c r="E46" s="217">
        <f t="shared" si="0"/>
        <v>0</v>
      </c>
      <c r="F46" s="320" t="str">
        <f>IF(D46&gt;'Exhibit B'!I46,"MaineCare charges are greater than total charges on Exhibit B","")</f>
        <v/>
      </c>
      <c r="G46" s="15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H46" s="158"/>
    </row>
    <row r="47" spans="1:34" s="159" customFormat="1" ht="13" x14ac:dyDescent="0.3">
      <c r="A47" s="236">
        <f>+'Exhibit B'!A47</f>
        <v>75</v>
      </c>
      <c r="B47" s="244" t="str">
        <f>+'Exhibit B'!B47</f>
        <v>ASC (Non-Distinct Part)</v>
      </c>
      <c r="C47" s="218">
        <f>+'Exhibit B'!J47</f>
        <v>0</v>
      </c>
      <c r="D47" s="237">
        <v>0</v>
      </c>
      <c r="E47" s="217">
        <f t="shared" si="0"/>
        <v>0</v>
      </c>
      <c r="F47" s="320" t="str">
        <f>IF(D47&gt;'Exhibit B'!I47,"MaineCare charges are greater than total charges on Exhibit B","")</f>
        <v/>
      </c>
      <c r="G47" s="15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H47" s="158"/>
    </row>
    <row r="48" spans="1:34" s="159" customFormat="1" ht="13" x14ac:dyDescent="0.3">
      <c r="A48" s="236">
        <f>+'Exhibit B'!A48</f>
        <v>76</v>
      </c>
      <c r="B48" s="244" t="str">
        <f>+'Exhibit B'!B48</f>
        <v>Endoscopy</v>
      </c>
      <c r="C48" s="218">
        <f>+'Exhibit B'!J48</f>
        <v>0</v>
      </c>
      <c r="D48" s="237">
        <v>0</v>
      </c>
      <c r="E48" s="217">
        <f t="shared" si="0"/>
        <v>0</v>
      </c>
      <c r="F48" s="320" t="str">
        <f>IF(D48&gt;'Exhibit B'!I48,"MaineCare charges are greater than total charges on Exhibit B","")</f>
        <v/>
      </c>
      <c r="G48" s="15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H48" s="158"/>
    </row>
    <row r="49" spans="1:34" s="159" customFormat="1" ht="13" x14ac:dyDescent="0.3">
      <c r="A49" s="236">
        <f>+'Exhibit B'!A49</f>
        <v>76.010000000000005</v>
      </c>
      <c r="B49" s="244" t="str">
        <f>+'Exhibit B'!B49</f>
        <v>Prosthetic Devices</v>
      </c>
      <c r="C49" s="218">
        <f>+'Exhibit B'!J49</f>
        <v>0</v>
      </c>
      <c r="D49" s="237">
        <v>0</v>
      </c>
      <c r="E49" s="217">
        <f t="shared" si="0"/>
        <v>0</v>
      </c>
      <c r="F49" s="320" t="str">
        <f>IF(D49&gt;'Exhibit B'!I49,"MaineCare charges are greater than total charges on Exhibit B","")</f>
        <v/>
      </c>
      <c r="G49" s="15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H49" s="158"/>
    </row>
    <row r="50" spans="1:34" s="159" customFormat="1" ht="13" x14ac:dyDescent="0.3">
      <c r="A50" s="236">
        <f>+'Exhibit B'!A50</f>
        <v>76.02</v>
      </c>
      <c r="B50" s="244" t="str">
        <f>+'Exhibit B'!B50</f>
        <v>Inpatient Care</v>
      </c>
      <c r="C50" s="218">
        <f>+'Exhibit B'!J50</f>
        <v>0</v>
      </c>
      <c r="D50" s="237">
        <v>0</v>
      </c>
      <c r="E50" s="217">
        <f t="shared" si="0"/>
        <v>0</v>
      </c>
      <c r="F50" s="320" t="str">
        <f>IF(D50&gt;'Exhibit B'!I50,"MaineCare charges are greater than total charges on Exhibit B","")</f>
        <v/>
      </c>
      <c r="G50" s="15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H50" s="158"/>
    </row>
    <row r="51" spans="1:34" s="159" customFormat="1" ht="13" x14ac:dyDescent="0.3">
      <c r="A51" s="236">
        <f>+'Exhibit B'!A51</f>
        <v>76.03</v>
      </c>
      <c r="B51" s="244" t="str">
        <f>+'Exhibit B'!B51</f>
        <v>NICU Professional Services</v>
      </c>
      <c r="C51" s="218">
        <f>+'Exhibit B'!J51</f>
        <v>0</v>
      </c>
      <c r="D51" s="237">
        <v>0</v>
      </c>
      <c r="E51" s="217">
        <f t="shared" si="0"/>
        <v>0</v>
      </c>
      <c r="F51" s="320" t="str">
        <f>IF(D51&gt;'Exhibit B'!I51,"MaineCare charges are greater than total charges on Exhibit B","")</f>
        <v/>
      </c>
      <c r="G51" s="15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H51" s="158"/>
    </row>
    <row r="52" spans="1:34" s="159" customFormat="1" ht="13" x14ac:dyDescent="0.3">
      <c r="A52" s="236">
        <f>+'Exhibit B'!A52</f>
        <v>76.040000000000006</v>
      </c>
      <c r="B52" s="244" t="str">
        <f>+'Exhibit B'!B52</f>
        <v>PICU Professional Services</v>
      </c>
      <c r="C52" s="218">
        <f>+'Exhibit B'!J52</f>
        <v>0</v>
      </c>
      <c r="D52" s="237">
        <v>0</v>
      </c>
      <c r="E52" s="217">
        <f t="shared" si="0"/>
        <v>0</v>
      </c>
      <c r="F52" s="320" t="str">
        <f>IF(D52&gt;'Exhibit B'!I52,"MaineCare charges are greater than total charges on Exhibit B","")</f>
        <v/>
      </c>
      <c r="G52" s="15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H52" s="158"/>
    </row>
    <row r="53" spans="1:34" s="159" customFormat="1" ht="13" x14ac:dyDescent="0.3">
      <c r="A53" s="236">
        <f>+'Exhibit B'!A53</f>
        <v>76.05</v>
      </c>
      <c r="B53" s="244" t="str">
        <f>+'Exhibit B'!B53</f>
        <v>Outpatient Observation Unit</v>
      </c>
      <c r="C53" s="218">
        <f>+'Exhibit B'!J53</f>
        <v>0</v>
      </c>
      <c r="D53" s="237">
        <v>0</v>
      </c>
      <c r="E53" s="217">
        <f t="shared" si="0"/>
        <v>0</v>
      </c>
      <c r="F53" s="320" t="str">
        <f>IF(D53&gt;'Exhibit B'!I53,"MaineCare charges are greater than total charges on Exhibit B","")</f>
        <v/>
      </c>
      <c r="G53" s="15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H53" s="158"/>
    </row>
    <row r="54" spans="1:34" s="159" customFormat="1" ht="13" x14ac:dyDescent="0.3">
      <c r="A54" s="236">
        <f>+'Exhibit B'!A54</f>
        <v>76.06</v>
      </c>
      <c r="B54" s="244" t="str">
        <f>+'Exhibit B'!B54</f>
        <v>Intensivists Professional Services</v>
      </c>
      <c r="C54" s="218">
        <f>+'Exhibit B'!J54</f>
        <v>0</v>
      </c>
      <c r="D54" s="237">
        <v>0</v>
      </c>
      <c r="E54" s="217">
        <f t="shared" si="0"/>
        <v>0</v>
      </c>
      <c r="F54" s="320" t="str">
        <f>IF(D54&gt;'Exhibit B'!I54,"MaineCare charges are greater than total charges on Exhibit B","")</f>
        <v/>
      </c>
      <c r="G54" s="15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H54" s="158"/>
    </row>
    <row r="55" spans="1:34" s="159" customFormat="1" ht="13" x14ac:dyDescent="0.3">
      <c r="A55" s="238">
        <f>+'Exhibit B'!A55</f>
        <v>76.069999999999993</v>
      </c>
      <c r="B55" s="245" t="str">
        <f>+'Exhibit B'!B55</f>
        <v>Cardiac Rehab</v>
      </c>
      <c r="C55" s="221">
        <f>+'Exhibit B'!J55</f>
        <v>0</v>
      </c>
      <c r="D55" s="239">
        <v>0</v>
      </c>
      <c r="E55" s="220">
        <f t="shared" si="0"/>
        <v>0</v>
      </c>
      <c r="F55" s="320" t="str">
        <f>IF(D55&gt;'Exhibit B'!I55,"MaineCare charges are greater than total charges on Exhibit B","")</f>
        <v/>
      </c>
      <c r="G55" s="15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H55" s="158"/>
    </row>
    <row r="56" spans="1:34" s="159" customFormat="1" ht="13" x14ac:dyDescent="0.3">
      <c r="A56" s="208" t="s">
        <v>288</v>
      </c>
      <c r="B56" s="194" t="s">
        <v>407</v>
      </c>
      <c r="C56" s="193"/>
      <c r="D56" s="193"/>
      <c r="E56" s="240"/>
      <c r="F56" s="320"/>
      <c r="G56" s="15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H56" s="158"/>
    </row>
    <row r="57" spans="1:34" s="159" customFormat="1" ht="13" x14ac:dyDescent="0.3">
      <c r="A57" s="234">
        <f>+'Exhibit B'!A57</f>
        <v>88</v>
      </c>
      <c r="B57" s="248" t="str">
        <f>+'Exhibit B'!B57</f>
        <v>Rural Health Clinic</v>
      </c>
      <c r="C57" s="214">
        <f>+'Exhibit B'!J57</f>
        <v>0</v>
      </c>
      <c r="D57" s="235">
        <v>0</v>
      </c>
      <c r="E57" s="213">
        <f t="shared" ref="E57:E58" si="1">C57*D57</f>
        <v>0</v>
      </c>
      <c r="F57" s="320" t="str">
        <f>IF(D57&gt;'Exhibit B'!I57,"MaineCare charges are greater than total charges on Exhibit B","")</f>
        <v/>
      </c>
      <c r="G57" s="15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H57" s="158"/>
    </row>
    <row r="58" spans="1:34" s="159" customFormat="1" ht="13" x14ac:dyDescent="0.3">
      <c r="A58" s="236">
        <f>+'Exhibit B'!A58</f>
        <v>89</v>
      </c>
      <c r="B58" s="244" t="str">
        <f>+'Exhibit B'!B58</f>
        <v>Federally Qualified Health Center</v>
      </c>
      <c r="C58" s="218">
        <f>+'Exhibit B'!J58</f>
        <v>0</v>
      </c>
      <c r="D58" s="237">
        <v>0</v>
      </c>
      <c r="E58" s="217">
        <f t="shared" si="1"/>
        <v>0</v>
      </c>
      <c r="F58" s="320" t="str">
        <f>IF(D58&gt;'Exhibit B'!I58,"MaineCare charges are greater than total charges on Exhibit B","")</f>
        <v/>
      </c>
      <c r="G58" s="15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H58" s="158"/>
    </row>
    <row r="59" spans="1:34" s="159" customFormat="1" ht="13" x14ac:dyDescent="0.3">
      <c r="A59" s="236">
        <f>+'Exhibit B'!A59</f>
        <v>90</v>
      </c>
      <c r="B59" s="244" t="str">
        <f>+'Exhibit B'!B59</f>
        <v>Clinic</v>
      </c>
      <c r="C59" s="218">
        <f>+'Exhibit B'!J59</f>
        <v>0</v>
      </c>
      <c r="D59" s="237">
        <v>0</v>
      </c>
      <c r="E59" s="217">
        <f>C59*D59</f>
        <v>0</v>
      </c>
      <c r="F59" s="320" t="str">
        <f>IF(D59&gt;'Exhibit B'!I59,"MaineCare charges are greater than total charges on Exhibit B","")</f>
        <v/>
      </c>
      <c r="G59" s="15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H59" s="158"/>
    </row>
    <row r="60" spans="1:34" s="159" customFormat="1" ht="13" x14ac:dyDescent="0.3">
      <c r="A60" s="236">
        <f>+'Exhibit B'!A60</f>
        <v>90.01</v>
      </c>
      <c r="B60" s="244" t="str">
        <f>+'Exhibit B'!B60</f>
        <v>Other Clinic 1</v>
      </c>
      <c r="C60" s="218">
        <f>+'Exhibit B'!J60</f>
        <v>0</v>
      </c>
      <c r="D60" s="237">
        <v>0</v>
      </c>
      <c r="E60" s="217">
        <f t="shared" ref="E60:E75" si="2">C60*D60</f>
        <v>0</v>
      </c>
      <c r="F60" s="320" t="str">
        <f>IF(D60&gt;'Exhibit B'!I60,"MaineCare charges are greater than total charges on Exhibit B","")</f>
        <v/>
      </c>
      <c r="G60" s="15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H60" s="158"/>
    </row>
    <row r="61" spans="1:34" s="159" customFormat="1" ht="13" x14ac:dyDescent="0.3">
      <c r="A61" s="236">
        <f>+'Exhibit B'!A61</f>
        <v>90.02</v>
      </c>
      <c r="B61" s="244" t="str">
        <f>+'Exhibit B'!B61</f>
        <v>Other Clinic 2</v>
      </c>
      <c r="C61" s="218">
        <f>+'Exhibit B'!J61</f>
        <v>0</v>
      </c>
      <c r="D61" s="237">
        <v>0</v>
      </c>
      <c r="E61" s="217">
        <f t="shared" si="2"/>
        <v>0</v>
      </c>
      <c r="F61" s="320" t="str">
        <f>IF(D61&gt;'Exhibit B'!I61,"MaineCare charges are greater than total charges on Exhibit B","")</f>
        <v/>
      </c>
      <c r="G61" s="15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H61" s="158"/>
    </row>
    <row r="62" spans="1:34" s="159" customFormat="1" ht="13" x14ac:dyDescent="0.3">
      <c r="A62" s="236">
        <f>+'Exhibit B'!A62</f>
        <v>90.03</v>
      </c>
      <c r="B62" s="244" t="str">
        <f>+'Exhibit B'!B62</f>
        <v>Other Clinic 3</v>
      </c>
      <c r="C62" s="218">
        <f>+'Exhibit B'!J62</f>
        <v>0</v>
      </c>
      <c r="D62" s="237">
        <v>0</v>
      </c>
      <c r="E62" s="217">
        <f t="shared" si="2"/>
        <v>0</v>
      </c>
      <c r="F62" s="320" t="str">
        <f>IF(D62&gt;'Exhibit B'!I62,"MaineCare charges are greater than total charges on Exhibit B","")</f>
        <v/>
      </c>
      <c r="G62" s="15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H62" s="158"/>
    </row>
    <row r="63" spans="1:34" s="159" customFormat="1" ht="13" x14ac:dyDescent="0.3">
      <c r="A63" s="236">
        <f>+'Exhibit B'!A63</f>
        <v>90.04</v>
      </c>
      <c r="B63" s="244" t="str">
        <f>+'Exhibit B'!B63</f>
        <v>Other Clinic 4</v>
      </c>
      <c r="C63" s="218">
        <f>+'Exhibit B'!J63</f>
        <v>0</v>
      </c>
      <c r="D63" s="237">
        <v>0</v>
      </c>
      <c r="E63" s="217">
        <f t="shared" si="2"/>
        <v>0</v>
      </c>
      <c r="F63" s="320" t="str">
        <f>IF(D63&gt;'Exhibit B'!I63,"MaineCare charges are greater than total charges on Exhibit B","")</f>
        <v/>
      </c>
      <c r="G63" s="15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H63" s="158"/>
    </row>
    <row r="64" spans="1:34" s="159" customFormat="1" ht="13" x14ac:dyDescent="0.3">
      <c r="A64" s="236">
        <f>+'Exhibit B'!A64</f>
        <v>90.05</v>
      </c>
      <c r="B64" s="244" t="str">
        <f>+'Exhibit B'!B64</f>
        <v>Other Clinic 5</v>
      </c>
      <c r="C64" s="218">
        <f>+'Exhibit B'!J64</f>
        <v>0</v>
      </c>
      <c r="D64" s="237">
        <v>0</v>
      </c>
      <c r="E64" s="217">
        <f t="shared" si="2"/>
        <v>0</v>
      </c>
      <c r="F64" s="320" t="str">
        <f>IF(D64&gt;'Exhibit B'!I64,"MaineCare charges are greater than total charges on Exhibit B","")</f>
        <v/>
      </c>
      <c r="G64" s="15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H64" s="158"/>
    </row>
    <row r="65" spans="1:34" s="159" customFormat="1" ht="13" x14ac:dyDescent="0.3">
      <c r="A65" s="236">
        <f>+'Exhibit B'!A65</f>
        <v>90.06</v>
      </c>
      <c r="B65" s="244" t="str">
        <f>+'Exhibit B'!B65</f>
        <v>Other Clinic 6</v>
      </c>
      <c r="C65" s="218">
        <f>+'Exhibit B'!J65</f>
        <v>0</v>
      </c>
      <c r="D65" s="237">
        <v>0</v>
      </c>
      <c r="E65" s="217">
        <f t="shared" si="2"/>
        <v>0</v>
      </c>
      <c r="F65" s="320" t="str">
        <f>IF(D65&gt;'Exhibit B'!I65,"MaineCare charges are greater than total charges on Exhibit B","")</f>
        <v/>
      </c>
      <c r="G65" s="15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H65" s="158"/>
    </row>
    <row r="66" spans="1:34" s="159" customFormat="1" ht="13" x14ac:dyDescent="0.3">
      <c r="A66" s="236">
        <f>+'Exhibit B'!A66</f>
        <v>90.07</v>
      </c>
      <c r="B66" s="244" t="str">
        <f>+'Exhibit B'!B66</f>
        <v>Other Clinic 7</v>
      </c>
      <c r="C66" s="218">
        <f>+'Exhibit B'!J66</f>
        <v>0</v>
      </c>
      <c r="D66" s="237">
        <v>0</v>
      </c>
      <c r="E66" s="217">
        <f t="shared" si="2"/>
        <v>0</v>
      </c>
      <c r="F66" s="320" t="str">
        <f>IF(D66&gt;'Exhibit B'!I66,"MaineCare charges are greater than total charges on Exhibit B","")</f>
        <v/>
      </c>
      <c r="G66" s="15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H66" s="158"/>
    </row>
    <row r="67" spans="1:34" s="159" customFormat="1" ht="13" x14ac:dyDescent="0.3">
      <c r="A67" s="236">
        <f>+'Exhibit B'!A67</f>
        <v>90.08</v>
      </c>
      <c r="B67" s="244" t="str">
        <f>+'Exhibit B'!B67</f>
        <v>Other Clinic 8</v>
      </c>
      <c r="C67" s="218">
        <f>+'Exhibit B'!J67</f>
        <v>0</v>
      </c>
      <c r="D67" s="237">
        <v>0</v>
      </c>
      <c r="E67" s="217">
        <f t="shared" si="2"/>
        <v>0</v>
      </c>
      <c r="F67" s="320" t="str">
        <f>IF(D67&gt;'Exhibit B'!I67,"MaineCare charges are greater than total charges on Exhibit B","")</f>
        <v/>
      </c>
      <c r="G67" s="15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H67" s="158"/>
    </row>
    <row r="68" spans="1:34" s="159" customFormat="1" ht="13" x14ac:dyDescent="0.3">
      <c r="A68" s="236">
        <f>+'Exhibit B'!A68</f>
        <v>90.09</v>
      </c>
      <c r="B68" s="244" t="str">
        <f>+'Exhibit B'!B68</f>
        <v>Other Clinic 9</v>
      </c>
      <c r="C68" s="218">
        <f>+'Exhibit B'!J68</f>
        <v>0</v>
      </c>
      <c r="D68" s="237">
        <v>0</v>
      </c>
      <c r="E68" s="217">
        <f t="shared" si="2"/>
        <v>0</v>
      </c>
      <c r="F68" s="320" t="str">
        <f>IF(D68&gt;'Exhibit B'!I68,"MaineCare charges are greater than total charges on Exhibit B","")</f>
        <v/>
      </c>
      <c r="G68" s="15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H68" s="158"/>
    </row>
    <row r="69" spans="1:34" s="159" customFormat="1" ht="13" x14ac:dyDescent="0.3">
      <c r="A69" s="236">
        <f>+'Exhibit B'!A69</f>
        <v>90.1</v>
      </c>
      <c r="B69" s="244" t="str">
        <f>+'Exhibit B'!B69</f>
        <v>Other Clinic 10</v>
      </c>
      <c r="C69" s="218">
        <f>+'Exhibit B'!J69</f>
        <v>0</v>
      </c>
      <c r="D69" s="237">
        <v>0</v>
      </c>
      <c r="E69" s="217">
        <f t="shared" si="2"/>
        <v>0</v>
      </c>
      <c r="F69" s="320" t="str">
        <f>IF(D69&gt;'Exhibit B'!I69,"MaineCare charges are greater than total charges on Exhibit B","")</f>
        <v/>
      </c>
      <c r="G69" s="15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H69" s="158"/>
    </row>
    <row r="70" spans="1:34" s="159" customFormat="1" ht="13" x14ac:dyDescent="0.3">
      <c r="A70" s="236">
        <f>+'Exhibit B'!A70</f>
        <v>90.11</v>
      </c>
      <c r="B70" s="244" t="str">
        <f>+'Exhibit B'!B70</f>
        <v>Other Clinic 11</v>
      </c>
      <c r="C70" s="218">
        <f>+'Exhibit B'!J70</f>
        <v>0</v>
      </c>
      <c r="D70" s="237">
        <v>0</v>
      </c>
      <c r="E70" s="217">
        <f t="shared" si="2"/>
        <v>0</v>
      </c>
      <c r="F70" s="320" t="str">
        <f>IF(D70&gt;'Exhibit B'!I70,"MaineCare charges are greater than total charges on Exhibit B","")</f>
        <v/>
      </c>
      <c r="G70" s="15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H70" s="158"/>
    </row>
    <row r="71" spans="1:34" s="159" customFormat="1" ht="13" x14ac:dyDescent="0.3">
      <c r="A71" s="236">
        <f>+'Exhibit B'!A71</f>
        <v>90.12</v>
      </c>
      <c r="B71" s="244" t="str">
        <f>+'Exhibit B'!B71</f>
        <v>Other Clinic 12</v>
      </c>
      <c r="C71" s="218">
        <f>+'Exhibit B'!J71</f>
        <v>0</v>
      </c>
      <c r="D71" s="237">
        <v>0</v>
      </c>
      <c r="E71" s="217">
        <f t="shared" si="2"/>
        <v>0</v>
      </c>
      <c r="F71" s="320" t="str">
        <f>IF(D71&gt;'Exhibit B'!I71,"MaineCare charges are greater than total charges on Exhibit B","")</f>
        <v/>
      </c>
      <c r="G71" s="15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H71" s="158"/>
    </row>
    <row r="72" spans="1:34" s="159" customFormat="1" ht="13" x14ac:dyDescent="0.3">
      <c r="A72" s="236">
        <f>+'Exhibit B'!A72</f>
        <v>91</v>
      </c>
      <c r="B72" s="244" t="str">
        <f>+'Exhibit B'!B72</f>
        <v>Emergency Room</v>
      </c>
      <c r="C72" s="218">
        <f>+'Exhibit B'!J72</f>
        <v>0</v>
      </c>
      <c r="D72" s="237">
        <v>0</v>
      </c>
      <c r="E72" s="217">
        <f t="shared" si="2"/>
        <v>0</v>
      </c>
      <c r="F72" s="320" t="str">
        <f>IF(D72&gt;'Exhibit B'!I72,"MaineCare charges are greater than total charges on Exhibit B","")</f>
        <v/>
      </c>
      <c r="G72" s="15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H72" s="158"/>
    </row>
    <row r="73" spans="1:34" s="159" customFormat="1" ht="13" x14ac:dyDescent="0.3">
      <c r="A73" s="236">
        <f>+'Exhibit B'!A73</f>
        <v>92</v>
      </c>
      <c r="B73" s="244" t="str">
        <f>+'Exhibit B'!B73</f>
        <v>Observation Beds</v>
      </c>
      <c r="C73" s="218">
        <f>+'Exhibit B'!J73</f>
        <v>0</v>
      </c>
      <c r="D73" s="237">
        <v>0</v>
      </c>
      <c r="E73" s="217">
        <f t="shared" si="2"/>
        <v>0</v>
      </c>
      <c r="F73" s="320" t="str">
        <f>IF(D73&gt;'Exhibit B'!I73,"MaineCare charges are greater than total charges on Exhibit B","")</f>
        <v/>
      </c>
      <c r="G73" s="15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H73" s="158"/>
    </row>
    <row r="74" spans="1:34" s="159" customFormat="1" ht="13" x14ac:dyDescent="0.3">
      <c r="A74" s="236">
        <f>+'Exhibit B'!A74</f>
        <v>93</v>
      </c>
      <c r="B74" s="244" t="str">
        <f>+'Exhibit B'!B74</f>
        <v>Family Practice</v>
      </c>
      <c r="C74" s="218">
        <f>+'Exhibit B'!J74</f>
        <v>0</v>
      </c>
      <c r="D74" s="237">
        <v>0</v>
      </c>
      <c r="E74" s="217">
        <f t="shared" si="2"/>
        <v>0</v>
      </c>
      <c r="F74" s="320" t="str">
        <f>IF(D74&gt;'Exhibit B'!I74,"MaineCare charges are greater than total charges on Exhibit B","")</f>
        <v/>
      </c>
      <c r="G74" s="15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H74" s="158"/>
    </row>
    <row r="75" spans="1:34" s="159" customFormat="1" ht="13" x14ac:dyDescent="0.3">
      <c r="A75" s="238">
        <f>+'Exhibit B'!A75</f>
        <v>94</v>
      </c>
      <c r="B75" s="245" t="str">
        <f>+'Exhibit B'!B75</f>
        <v>Home Program Dialysis</v>
      </c>
      <c r="C75" s="221">
        <f>+'Exhibit B'!J75</f>
        <v>0</v>
      </c>
      <c r="D75" s="239">
        <v>0</v>
      </c>
      <c r="E75" s="220">
        <f t="shared" si="2"/>
        <v>0</v>
      </c>
      <c r="F75" s="320" t="str">
        <f>IF(D75&gt;'Exhibit B'!I75,"MaineCare charges are greater than total charges on Exhibit B","")</f>
        <v/>
      </c>
      <c r="G75" s="15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H75" s="158"/>
    </row>
    <row r="76" spans="1:34" s="159" customFormat="1" ht="6" customHeight="1" x14ac:dyDescent="0.25">
      <c r="B76" s="158"/>
      <c r="C76" s="151"/>
      <c r="D76" s="158"/>
      <c r="E76" s="158"/>
      <c r="F76" s="15"/>
      <c r="G76" s="15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H76" s="158"/>
    </row>
    <row r="77" spans="1:34" s="159" customFormat="1" ht="12.75" customHeight="1" thickBot="1" x14ac:dyDescent="0.3">
      <c r="B77" s="150" t="s">
        <v>430</v>
      </c>
      <c r="C77" s="15"/>
      <c r="D77" s="142">
        <f>SUM(D20:D75)</f>
        <v>0</v>
      </c>
      <c r="E77" s="142">
        <f>SUM(E20:E75)</f>
        <v>0</v>
      </c>
      <c r="F77" s="170"/>
      <c r="G77" s="15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H77" s="158"/>
    </row>
    <row r="78" spans="1:34" ht="13" thickTop="1" x14ac:dyDescent="0.25">
      <c r="G78" s="11"/>
    </row>
    <row r="79" spans="1:34" ht="13" x14ac:dyDescent="0.3">
      <c r="B79" s="166" t="s">
        <v>429</v>
      </c>
      <c r="C79" s="304">
        <v>1.17</v>
      </c>
      <c r="E79" s="306">
        <f>ROUND(E77*C79,0)</f>
        <v>0</v>
      </c>
      <c r="G79" s="11"/>
    </row>
    <row r="80" spans="1:34" ht="2.25" customHeight="1" thickBot="1" x14ac:dyDescent="0.3">
      <c r="B80" s="158"/>
      <c r="C80" s="158"/>
      <c r="D80" s="158"/>
      <c r="E80" s="305"/>
      <c r="F80" s="158"/>
      <c r="G80" s="12"/>
    </row>
    <row r="81" spans="7:7" x14ac:dyDescent="0.25">
      <c r="G81" s="11"/>
    </row>
    <row r="188" spans="2:7" x14ac:dyDescent="0.25">
      <c r="B188" s="158"/>
      <c r="C188" s="158"/>
      <c r="D188" s="158"/>
      <c r="E188" s="158"/>
      <c r="F188" s="158"/>
      <c r="G188" s="158"/>
    </row>
  </sheetData>
  <mergeCells count="1">
    <mergeCell ref="B10:G10"/>
  </mergeCells>
  <printOptions horizontalCentered="1"/>
  <pageMargins left="0.25" right="0.25" top="0.75" bottom="0.75" header="0.3" footer="0.3"/>
  <pageSetup scale="85" fitToHeight="0" orientation="portrait" r:id="rId1"/>
  <headerFooter alignWithMargins="0">
    <oddFooter>&amp;L&amp;F, &amp;A&amp;CPage &amp;P of &amp;N&amp;R&amp;D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3F79E7D-58B8-49C8-BD23-1E6DF0CC5A74}">
            <xm:f>D20&gt;'Exhibit B'!I20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D20:D55 D57:D75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O28"/>
  <sheetViews>
    <sheetView showGridLines="0" zoomScaleNormal="100" workbookViewId="0">
      <selection activeCell="D14" sqref="D14"/>
    </sheetView>
  </sheetViews>
  <sheetFormatPr defaultColWidth="9.1796875" defaultRowHeight="12.5" x14ac:dyDescent="0.25"/>
  <cols>
    <col min="1" max="1" width="3.26953125" style="130" customWidth="1"/>
    <col min="2" max="2" width="38" style="130" customWidth="1"/>
    <col min="3" max="3" width="23.1796875" style="130" customWidth="1"/>
    <col min="4" max="4" width="18.7265625" style="130" bestFit="1" customWidth="1"/>
    <col min="5" max="5" width="14.453125" style="130" bestFit="1" customWidth="1"/>
    <col min="6" max="6" width="14.453125" style="130" customWidth="1"/>
    <col min="7" max="7" width="13.453125" style="130" customWidth="1"/>
    <col min="8" max="8" width="15.453125" style="130" bestFit="1" customWidth="1"/>
    <col min="9" max="9" width="2.453125" style="130" customWidth="1"/>
    <col min="10" max="10" width="9.1796875" style="132"/>
    <col min="11" max="16384" width="9.1796875" style="130"/>
  </cols>
  <sheetData>
    <row r="2" spans="1:41" s="8" customFormat="1" ht="15.5" x14ac:dyDescent="0.35">
      <c r="B2" s="160" t="s">
        <v>268</v>
      </c>
      <c r="C2" s="4"/>
      <c r="D2" s="5"/>
      <c r="E2" s="17"/>
      <c r="H2" s="129" t="s">
        <v>279</v>
      </c>
      <c r="J2" s="2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7"/>
      <c r="AN2" s="7"/>
      <c r="AO2" s="7"/>
    </row>
    <row r="3" spans="1:41" s="166" customFormat="1" ht="18" x14ac:dyDescent="0.4">
      <c r="B3" s="128"/>
      <c r="C3" s="161"/>
      <c r="D3" s="162"/>
      <c r="E3" s="171"/>
      <c r="H3" s="256"/>
      <c r="J3" s="181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5"/>
      <c r="AN3" s="165"/>
      <c r="AO3" s="165"/>
    </row>
    <row r="4" spans="1:41" s="8" customFormat="1" ht="13" x14ac:dyDescent="0.3">
      <c r="B4" s="3"/>
      <c r="C4" s="3"/>
      <c r="D4" s="6"/>
      <c r="E4" s="17"/>
      <c r="F4" s="3"/>
      <c r="I4" s="6"/>
      <c r="J4" s="2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7"/>
      <c r="AN4" s="7"/>
      <c r="AO4" s="7"/>
    </row>
    <row r="5" spans="1:41" s="8" customFormat="1" ht="13" x14ac:dyDescent="0.3">
      <c r="B5" s="162" t="s">
        <v>137</v>
      </c>
      <c r="C5" s="141" t="str">
        <f>IF('Data Entry'!$B$2="","",+'Data Entry'!$B$2)</f>
        <v/>
      </c>
      <c r="D5" s="166"/>
      <c r="E5" s="166"/>
      <c r="F5" s="166"/>
      <c r="G5" s="166"/>
      <c r="H5" s="160"/>
      <c r="I5" s="3"/>
      <c r="J5" s="2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7"/>
      <c r="AN5" s="7"/>
      <c r="AO5" s="7"/>
    </row>
    <row r="6" spans="1:41" s="8" customFormat="1" ht="13" x14ac:dyDescent="0.3">
      <c r="B6" s="162" t="s">
        <v>278</v>
      </c>
      <c r="C6" s="155" t="str">
        <f>IF('Data Entry'!$B$3="","",+'Data Entry'!$B$3)</f>
        <v/>
      </c>
      <c r="D6" s="175"/>
      <c r="E6" s="190"/>
      <c r="F6" s="180"/>
      <c r="G6" s="160"/>
      <c r="H6" s="160"/>
      <c r="I6" s="2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7"/>
      <c r="AM6" s="7"/>
      <c r="AN6" s="7"/>
    </row>
    <row r="7" spans="1:41" s="8" customFormat="1" ht="13" x14ac:dyDescent="0.3">
      <c r="B7" s="162" t="s">
        <v>272</v>
      </c>
      <c r="C7" s="127" t="str">
        <f>IF('Data Entry'!$B$4="","",+'Data Entry'!$B$4)</f>
        <v/>
      </c>
      <c r="D7" s="175" t="str">
        <f>+Utilization!D6</f>
        <v>THROUGH</v>
      </c>
      <c r="E7" s="127" t="str">
        <f>IF('Data Entry'!$B$5="","",+'Data Entry'!$B$5)</f>
        <v/>
      </c>
      <c r="F7" s="180"/>
      <c r="G7" s="180" t="s">
        <v>366</v>
      </c>
      <c r="H7" s="135" t="str">
        <f>IF('Data Entry'!$B$8="--select--","",'Data Entry'!$B$8)</f>
        <v/>
      </c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7"/>
      <c r="AM7" s="7"/>
      <c r="AN7" s="7"/>
    </row>
    <row r="8" spans="1:41" s="8" customFormat="1" ht="13.5" thickBot="1" x14ac:dyDescent="0.35">
      <c r="A8" s="287"/>
      <c r="B8" s="287"/>
      <c r="C8" s="288"/>
      <c r="D8" s="288"/>
      <c r="E8" s="288"/>
      <c r="F8" s="289"/>
      <c r="G8" s="289"/>
      <c r="H8" s="168"/>
      <c r="I8" s="3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7"/>
      <c r="AN8" s="7"/>
      <c r="AO8" s="7"/>
    </row>
    <row r="9" spans="1:41" s="8" customFormat="1" ht="20" x14ac:dyDescent="0.4">
      <c r="A9" s="368" t="s">
        <v>431</v>
      </c>
      <c r="B9" s="368"/>
      <c r="C9" s="368"/>
      <c r="D9" s="368"/>
      <c r="E9" s="368"/>
      <c r="F9" s="368"/>
      <c r="G9" s="368"/>
      <c r="H9" s="368"/>
      <c r="I9" s="89"/>
      <c r="J9" s="2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7"/>
      <c r="AN9" s="7"/>
      <c r="AO9" s="7"/>
    </row>
    <row r="10" spans="1:41" ht="15.65" customHeight="1" x14ac:dyDescent="0.3">
      <c r="B10" s="75"/>
      <c r="C10" s="75"/>
      <c r="D10" s="75"/>
      <c r="E10" s="75"/>
      <c r="F10" s="76"/>
      <c r="G10" s="131"/>
    </row>
    <row r="11" spans="1:41" ht="5.5" customHeight="1" x14ac:dyDescent="0.25">
      <c r="A11" s="133"/>
      <c r="B11" s="133"/>
      <c r="C11" s="133"/>
      <c r="D11" s="133"/>
      <c r="E11" s="133"/>
      <c r="F11" s="133"/>
      <c r="G11" s="133"/>
      <c r="H11" s="134"/>
      <c r="I11" s="133"/>
    </row>
    <row r="12" spans="1:41" ht="14" x14ac:dyDescent="0.3">
      <c r="C12" s="77"/>
      <c r="E12" s="75"/>
      <c r="G12" s="78"/>
    </row>
    <row r="13" spans="1:41" ht="26" x14ac:dyDescent="0.3">
      <c r="C13" s="322" t="s">
        <v>466</v>
      </c>
      <c r="D13" s="322" t="s">
        <v>432</v>
      </c>
      <c r="E13" s="322" t="s">
        <v>433</v>
      </c>
      <c r="F13" s="322" t="s">
        <v>159</v>
      </c>
    </row>
    <row r="14" spans="1:41" x14ac:dyDescent="0.25">
      <c r="C14" s="323" t="s">
        <v>467</v>
      </c>
      <c r="D14" s="324">
        <v>0</v>
      </c>
      <c r="E14" s="325">
        <v>0</v>
      </c>
      <c r="F14" s="326">
        <f>ROUND(D14*E14,0)</f>
        <v>0</v>
      </c>
    </row>
    <row r="15" spans="1:41" x14ac:dyDescent="0.25">
      <c r="A15" s="79"/>
      <c r="C15" s="327" t="s">
        <v>467</v>
      </c>
      <c r="D15" s="328">
        <v>0</v>
      </c>
      <c r="E15" s="329">
        <v>0</v>
      </c>
      <c r="F15" s="330">
        <f t="shared" ref="F15:F25" si="0">ROUND(D15*E15,0)</f>
        <v>0</v>
      </c>
    </row>
    <row r="16" spans="1:41" x14ac:dyDescent="0.25">
      <c r="C16" s="327" t="s">
        <v>467</v>
      </c>
      <c r="D16" s="328">
        <v>0</v>
      </c>
      <c r="E16" s="329">
        <v>0</v>
      </c>
      <c r="F16" s="330">
        <f t="shared" si="0"/>
        <v>0</v>
      </c>
    </row>
    <row r="17" spans="3:6" x14ac:dyDescent="0.25">
      <c r="C17" s="327" t="s">
        <v>467</v>
      </c>
      <c r="D17" s="328">
        <v>0</v>
      </c>
      <c r="E17" s="329">
        <v>0</v>
      </c>
      <c r="F17" s="330">
        <f t="shared" si="0"/>
        <v>0</v>
      </c>
    </row>
    <row r="18" spans="3:6" x14ac:dyDescent="0.25">
      <c r="C18" s="327" t="s">
        <v>467</v>
      </c>
      <c r="D18" s="328">
        <v>0</v>
      </c>
      <c r="E18" s="329">
        <v>0</v>
      </c>
      <c r="F18" s="330">
        <f t="shared" si="0"/>
        <v>0</v>
      </c>
    </row>
    <row r="19" spans="3:6" x14ac:dyDescent="0.25">
      <c r="C19" s="327" t="s">
        <v>467</v>
      </c>
      <c r="D19" s="328">
        <v>0</v>
      </c>
      <c r="E19" s="329">
        <v>0</v>
      </c>
      <c r="F19" s="331">
        <f t="shared" si="0"/>
        <v>0</v>
      </c>
    </row>
    <row r="20" spans="3:6" x14ac:dyDescent="0.25">
      <c r="C20" s="327" t="s">
        <v>467</v>
      </c>
      <c r="D20" s="328">
        <v>0</v>
      </c>
      <c r="E20" s="329">
        <v>0</v>
      </c>
      <c r="F20" s="331">
        <f t="shared" si="0"/>
        <v>0</v>
      </c>
    </row>
    <row r="21" spans="3:6" x14ac:dyDescent="0.25">
      <c r="C21" s="327" t="s">
        <v>467</v>
      </c>
      <c r="D21" s="328">
        <v>0</v>
      </c>
      <c r="E21" s="329">
        <v>0</v>
      </c>
      <c r="F21" s="331">
        <f t="shared" si="0"/>
        <v>0</v>
      </c>
    </row>
    <row r="22" spans="3:6" x14ac:dyDescent="0.25">
      <c r="C22" s="327" t="s">
        <v>467</v>
      </c>
      <c r="D22" s="328">
        <v>0</v>
      </c>
      <c r="E22" s="329">
        <v>0</v>
      </c>
      <c r="F22" s="331">
        <f t="shared" si="0"/>
        <v>0</v>
      </c>
    </row>
    <row r="23" spans="3:6" x14ac:dyDescent="0.25">
      <c r="C23" s="327" t="s">
        <v>467</v>
      </c>
      <c r="D23" s="328">
        <v>0</v>
      </c>
      <c r="E23" s="329">
        <v>0</v>
      </c>
      <c r="F23" s="331">
        <f t="shared" si="0"/>
        <v>0</v>
      </c>
    </row>
    <row r="24" spans="3:6" x14ac:dyDescent="0.25">
      <c r="C24" s="327" t="s">
        <v>467</v>
      </c>
      <c r="D24" s="328">
        <v>0</v>
      </c>
      <c r="E24" s="329">
        <v>0</v>
      </c>
      <c r="F24" s="331">
        <f t="shared" si="0"/>
        <v>0</v>
      </c>
    </row>
    <row r="25" spans="3:6" x14ac:dyDescent="0.25">
      <c r="C25" s="332" t="s">
        <v>467</v>
      </c>
      <c r="D25" s="333">
        <v>0</v>
      </c>
      <c r="E25" s="334">
        <v>0</v>
      </c>
      <c r="F25" s="335">
        <f t="shared" si="0"/>
        <v>0</v>
      </c>
    </row>
    <row r="26" spans="3:6" s="132" customFormat="1" ht="4.5" customHeight="1" x14ac:dyDescent="0.25">
      <c r="C26" s="336"/>
      <c r="D26" s="336"/>
      <c r="E26" s="336"/>
      <c r="F26" s="336"/>
    </row>
    <row r="27" spans="3:6" ht="13" x14ac:dyDescent="0.3">
      <c r="C27" s="321" t="s">
        <v>434</v>
      </c>
      <c r="D27" s="337">
        <f>SUM(D14:D25)</f>
        <v>0</v>
      </c>
      <c r="E27" s="338"/>
      <c r="F27" s="339">
        <f>SUM(F14:F25)</f>
        <v>0</v>
      </c>
    </row>
    <row r="28" spans="3:6" ht="2.25" customHeight="1" thickBot="1" x14ac:dyDescent="0.3">
      <c r="D28" s="307"/>
      <c r="F28" s="307"/>
    </row>
  </sheetData>
  <mergeCells count="1">
    <mergeCell ref="A9:H9"/>
  </mergeCells>
  <printOptions horizontalCentered="1"/>
  <pageMargins left="0.25" right="0.25" top="0.75" bottom="0.75" header="0.3" footer="0.3"/>
  <pageSetup scale="73" orientation="portrait" r:id="rId1"/>
  <headerFooter alignWithMargins="0">
    <oddFooter>&amp;L&amp;F, 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2">
    <pageSetUpPr autoPageBreaks="0" fitToPage="1"/>
  </sheetPr>
  <dimension ref="A1:AL99"/>
  <sheetViews>
    <sheetView showGridLines="0" showOutlineSymbols="0" zoomScale="90" zoomScaleNormal="90" workbookViewId="0">
      <selection activeCell="C13" sqref="C13"/>
    </sheetView>
  </sheetViews>
  <sheetFormatPr defaultColWidth="15.81640625" defaultRowHeight="15.5" x14ac:dyDescent="0.35"/>
  <cols>
    <col min="1" max="1" width="5.81640625" style="50" customWidth="1"/>
    <col min="2" max="2" width="36" style="50" customWidth="1"/>
    <col min="3" max="3" width="22.54296875" style="50" customWidth="1"/>
    <col min="4" max="4" width="10.54296875" style="50" bestFit="1" customWidth="1"/>
    <col min="5" max="5" width="20.54296875" style="50" customWidth="1"/>
    <col min="6" max="7" width="10.54296875" style="50" bestFit="1" customWidth="1"/>
    <col min="8" max="8" width="8.26953125" style="50" bestFit="1" customWidth="1"/>
    <col min="9" max="9" width="12.81640625" style="50" bestFit="1" customWidth="1"/>
    <col min="10" max="10" width="15.26953125" style="50" customWidth="1"/>
    <col min="11" max="11" width="3.7265625" style="50" customWidth="1"/>
    <col min="12" max="12" width="12.81640625" style="101" bestFit="1" customWidth="1"/>
    <col min="13" max="253" width="15.81640625" style="50" customWidth="1"/>
    <col min="254" max="16384" width="15.81640625" style="50"/>
  </cols>
  <sheetData>
    <row r="1" spans="1:38" s="188" customFormat="1" x14ac:dyDescent="0.35">
      <c r="L1" s="101"/>
    </row>
    <row r="2" spans="1:38" x14ac:dyDescent="0.35">
      <c r="B2" s="19" t="s">
        <v>268</v>
      </c>
      <c r="J2" s="81" t="s">
        <v>318</v>
      </c>
    </row>
    <row r="3" spans="1:38" s="188" customFormat="1" x14ac:dyDescent="0.35">
      <c r="B3" s="174"/>
      <c r="J3" s="257"/>
      <c r="L3" s="101"/>
    </row>
    <row r="4" spans="1:38" s="188" customFormat="1" x14ac:dyDescent="0.35">
      <c r="B4" s="174"/>
      <c r="L4" s="101"/>
    </row>
    <row r="5" spans="1:38" s="8" customFormat="1" ht="13" x14ac:dyDescent="0.3">
      <c r="B5" s="5" t="s">
        <v>137</v>
      </c>
      <c r="C5" s="141" t="str">
        <f>IF('Data Entry'!$B$2="","",+'Data Entry'!$B$2)</f>
        <v/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7"/>
      <c r="AK5" s="7"/>
      <c r="AL5" s="7"/>
    </row>
    <row r="6" spans="1:38" s="8" customFormat="1" ht="13" x14ac:dyDescent="0.3">
      <c r="B6" s="5" t="s">
        <v>278</v>
      </c>
      <c r="C6" s="155" t="str">
        <f>IF('Data Entry'!$B$3="","",+'Data Entry'!$B$3)</f>
        <v/>
      </c>
      <c r="D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7"/>
      <c r="AI6" s="7"/>
      <c r="AJ6" s="7"/>
    </row>
    <row r="7" spans="1:38" s="8" customFormat="1" ht="13" x14ac:dyDescent="0.3">
      <c r="B7" s="5" t="s">
        <v>272</v>
      </c>
      <c r="C7" s="127" t="str">
        <f>IF('Data Entry'!$B$4="","",+'Data Entry'!$B$4)</f>
        <v/>
      </c>
      <c r="D7" s="20" t="str">
        <f>Utilization!D6</f>
        <v>THROUGH</v>
      </c>
      <c r="E7" s="127" t="str">
        <f>IF('Data Entry'!$B$5="","",+'Data Entry'!$B$5)</f>
        <v/>
      </c>
      <c r="G7" s="25"/>
      <c r="H7" s="3"/>
      <c r="I7" s="25" t="s">
        <v>366</v>
      </c>
      <c r="J7" s="135" t="str">
        <f>IF('Data Entry'!$B$8="--select--","",'Data Entry'!$B$8)</f>
        <v/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7"/>
      <c r="AK7" s="7"/>
      <c r="AL7" s="7"/>
    </row>
    <row r="8" spans="1:38" s="90" customFormat="1" ht="16" thickBot="1" x14ac:dyDescent="0.3">
      <c r="C8" s="94"/>
      <c r="D8" s="94"/>
      <c r="E8" s="94"/>
      <c r="F8" s="94"/>
      <c r="G8" s="94"/>
      <c r="H8" s="91"/>
      <c r="I8" s="92"/>
      <c r="J8" s="95"/>
      <c r="K8" s="93"/>
    </row>
    <row r="9" spans="1:38" ht="20.25" customHeight="1" thickBot="1" x14ac:dyDescent="0.45">
      <c r="A9" s="369" t="s">
        <v>160</v>
      </c>
      <c r="B9" s="370"/>
      <c r="C9" s="370"/>
      <c r="D9" s="370"/>
      <c r="E9" s="370"/>
      <c r="F9" s="370"/>
      <c r="G9" s="370"/>
      <c r="H9" s="370"/>
      <c r="I9" s="370"/>
      <c r="J9" s="370"/>
      <c r="K9" s="90"/>
      <c r="L9" s="93"/>
    </row>
    <row r="10" spans="1:38" ht="10.5" customHeight="1" x14ac:dyDescent="0.35">
      <c r="B10" s="96"/>
      <c r="C10" s="97"/>
      <c r="D10" s="97"/>
      <c r="E10" s="97"/>
      <c r="F10" s="97"/>
      <c r="G10" s="97"/>
      <c r="H10" s="97"/>
      <c r="I10" s="97"/>
      <c r="J10" s="97"/>
      <c r="K10" s="90"/>
      <c r="L10" s="93"/>
    </row>
    <row r="11" spans="1:38" s="159" customFormat="1" ht="15" customHeight="1" x14ac:dyDescent="0.3">
      <c r="B11" s="162" t="s">
        <v>360</v>
      </c>
      <c r="C11" s="160" t="s">
        <v>395</v>
      </c>
      <c r="D11" s="158"/>
      <c r="E11" s="158"/>
      <c r="F11" s="158"/>
      <c r="G11" s="158"/>
      <c r="H11" s="158"/>
      <c r="I11" s="160"/>
      <c r="P11" s="158"/>
      <c r="AK11" s="158"/>
    </row>
    <row r="12" spans="1:38" s="159" customFormat="1" ht="15" customHeight="1" x14ac:dyDescent="0.3">
      <c r="B12" s="160"/>
      <c r="C12" s="160"/>
      <c r="D12" s="158"/>
      <c r="E12" s="158"/>
      <c r="F12" s="158"/>
      <c r="G12" s="158"/>
      <c r="H12" s="158"/>
      <c r="I12" s="160"/>
      <c r="P12" s="158"/>
      <c r="AK12" s="158"/>
    </row>
    <row r="13" spans="1:38" x14ac:dyDescent="0.35">
      <c r="B13" s="98" t="s">
        <v>161</v>
      </c>
      <c r="C13" s="143">
        <v>0</v>
      </c>
      <c r="D13" s="100"/>
      <c r="E13" s="100"/>
      <c r="F13" s="100"/>
      <c r="G13" s="100"/>
      <c r="H13" s="99"/>
      <c r="I13" s="99"/>
      <c r="J13" s="97"/>
    </row>
    <row r="14" spans="1:38" x14ac:dyDescent="0.35">
      <c r="B14" s="98" t="s">
        <v>2</v>
      </c>
      <c r="C14" s="144">
        <f>+'Exhibit B'!I77</f>
        <v>0</v>
      </c>
      <c r="D14" s="100"/>
      <c r="E14" s="100"/>
      <c r="F14" s="100"/>
      <c r="G14" s="100"/>
      <c r="H14" s="102"/>
      <c r="I14" s="99"/>
      <c r="J14" s="97"/>
    </row>
    <row r="15" spans="1:38" ht="16" thickBot="1" x14ac:dyDescent="0.4">
      <c r="B15" s="98" t="s">
        <v>258</v>
      </c>
      <c r="C15" s="145">
        <f>C13-C14</f>
        <v>0</v>
      </c>
      <c r="D15" s="103"/>
      <c r="E15" s="103"/>
      <c r="F15" s="103"/>
      <c r="G15" s="103"/>
      <c r="H15" s="104"/>
      <c r="I15" s="97"/>
      <c r="J15" s="97"/>
    </row>
    <row r="16" spans="1:38" ht="14.25" customHeight="1" thickTop="1" x14ac:dyDescent="0.35">
      <c r="B16" s="98"/>
      <c r="C16" s="105"/>
      <c r="H16" s="97"/>
      <c r="I16" s="97"/>
      <c r="J16" s="97"/>
    </row>
    <row r="17" spans="1:12" x14ac:dyDescent="0.35">
      <c r="B17" s="96"/>
      <c r="C17" s="258" t="s">
        <v>163</v>
      </c>
      <c r="D17" s="258" t="s">
        <v>309</v>
      </c>
      <c r="E17" s="258" t="s">
        <v>309</v>
      </c>
      <c r="F17" s="258" t="s">
        <v>309</v>
      </c>
      <c r="G17" s="258" t="s">
        <v>306</v>
      </c>
      <c r="H17" s="106"/>
      <c r="I17" s="96"/>
      <c r="J17" s="107"/>
      <c r="K17" s="101"/>
      <c r="L17" s="50"/>
    </row>
    <row r="18" spans="1:12" x14ac:dyDescent="0.35">
      <c r="B18" s="259" t="s">
        <v>370</v>
      </c>
      <c r="C18" s="260" t="s">
        <v>276</v>
      </c>
      <c r="D18" s="260" t="s">
        <v>310</v>
      </c>
      <c r="E18" s="260" t="s">
        <v>310</v>
      </c>
      <c r="F18" s="260" t="s">
        <v>310</v>
      </c>
      <c r="G18" s="260" t="s">
        <v>307</v>
      </c>
      <c r="H18" s="258" t="s">
        <v>164</v>
      </c>
      <c r="I18" s="258" t="s">
        <v>380</v>
      </c>
      <c r="J18" s="258" t="s">
        <v>165</v>
      </c>
      <c r="L18" s="50"/>
    </row>
    <row r="19" spans="1:12" ht="21.75" customHeight="1" x14ac:dyDescent="0.35">
      <c r="A19" s="234">
        <f>+'Exhibit B'!A18</f>
        <v>30</v>
      </c>
      <c r="B19" s="241" t="str">
        <f>+'Exhibit B'!B18</f>
        <v>Adults &amp; Pediatrics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  <c r="H19" s="262">
        <f t="shared" ref="H19:H43" si="0">SUM(C19:G19)</f>
        <v>0</v>
      </c>
      <c r="I19" s="262">
        <f>IF(C19=0,0,VLOOKUP(A19,'Exhibit B'!$A$18:$I$75,6,FALSE))+IF(C19=0,0,VLOOKUP(A19,'Exhibit B'!$A$18:$I$75,7,FALSE))</f>
        <v>0</v>
      </c>
      <c r="J19" s="262">
        <f>H19-I19</f>
        <v>0</v>
      </c>
      <c r="L19" s="50"/>
    </row>
    <row r="20" spans="1:12" x14ac:dyDescent="0.35">
      <c r="A20" s="236">
        <f>+'Exhibit B'!A20</f>
        <v>50</v>
      </c>
      <c r="B20" s="242" t="str">
        <f>+'Exhibit B'!B20</f>
        <v>Operating Room</v>
      </c>
      <c r="C20" s="263">
        <v>0</v>
      </c>
      <c r="D20" s="263">
        <v>0</v>
      </c>
      <c r="E20" s="263">
        <v>0</v>
      </c>
      <c r="F20" s="263">
        <v>0</v>
      </c>
      <c r="G20" s="263">
        <v>0</v>
      </c>
      <c r="H20" s="264">
        <f t="shared" si="0"/>
        <v>0</v>
      </c>
      <c r="I20" s="264">
        <f>IF(C20=0,0,VLOOKUP(A20,'Exhibit B'!$A$18:$I$75,6,FALSE))+IF(C20=0,0,VLOOKUP(A20,'Exhibit B'!$A$18:$I$75,7,FALSE))</f>
        <v>0</v>
      </c>
      <c r="J20" s="264">
        <f t="shared" ref="J20:J74" si="1">H20-I20</f>
        <v>0</v>
      </c>
      <c r="L20" s="50"/>
    </row>
    <row r="21" spans="1:12" x14ac:dyDescent="0.35">
      <c r="A21" s="236">
        <f>+'Exhibit B'!A21</f>
        <v>51</v>
      </c>
      <c r="B21" s="242" t="str">
        <f>+'Exhibit B'!B21</f>
        <v>Recovery Room</v>
      </c>
      <c r="C21" s="263">
        <v>0</v>
      </c>
      <c r="D21" s="263">
        <v>0</v>
      </c>
      <c r="E21" s="263">
        <v>0</v>
      </c>
      <c r="F21" s="263">
        <v>0</v>
      </c>
      <c r="G21" s="263">
        <v>0</v>
      </c>
      <c r="H21" s="264">
        <f t="shared" si="0"/>
        <v>0</v>
      </c>
      <c r="I21" s="264">
        <f>IF(C21=0,0,VLOOKUP(A21,'Exhibit B'!$A$18:$I$75,6,FALSE))+IF(C21=0,0,VLOOKUP(A21,'Exhibit B'!$A$18:$I$75,7,FALSE))</f>
        <v>0</v>
      </c>
      <c r="J21" s="264">
        <f t="shared" si="1"/>
        <v>0</v>
      </c>
      <c r="L21" s="50"/>
    </row>
    <row r="22" spans="1:12" s="188" customFormat="1" x14ac:dyDescent="0.35">
      <c r="A22" s="236">
        <f>+'Exhibit B'!A22</f>
        <v>52</v>
      </c>
      <c r="B22" s="242" t="str">
        <f>+'Exhibit B'!B22</f>
        <v>Delivery &amp; Labor</v>
      </c>
      <c r="C22" s="263">
        <v>0</v>
      </c>
      <c r="D22" s="263">
        <v>0</v>
      </c>
      <c r="E22" s="263">
        <v>0</v>
      </c>
      <c r="F22" s="263">
        <v>0</v>
      </c>
      <c r="G22" s="263">
        <v>0</v>
      </c>
      <c r="H22" s="264">
        <f t="shared" si="0"/>
        <v>0</v>
      </c>
      <c r="I22" s="264">
        <f>IF(C22=0,0,VLOOKUP(A22,'Exhibit B'!$A$18:$I$75,6,FALSE))+IF(C22=0,0,VLOOKUP(A22,'Exhibit B'!$A$18:$I$75,7,FALSE))</f>
        <v>0</v>
      </c>
      <c r="J22" s="264">
        <f t="shared" si="1"/>
        <v>0</v>
      </c>
    </row>
    <row r="23" spans="1:12" x14ac:dyDescent="0.35">
      <c r="A23" s="236">
        <f>+'Exhibit B'!A23</f>
        <v>53</v>
      </c>
      <c r="B23" s="242" t="str">
        <f>+'Exhibit B'!B23</f>
        <v>Anesthesia</v>
      </c>
      <c r="C23" s="263">
        <v>0</v>
      </c>
      <c r="D23" s="263">
        <v>0</v>
      </c>
      <c r="E23" s="263">
        <v>0</v>
      </c>
      <c r="F23" s="263">
        <v>0</v>
      </c>
      <c r="G23" s="263">
        <v>0</v>
      </c>
      <c r="H23" s="264">
        <f t="shared" si="0"/>
        <v>0</v>
      </c>
      <c r="I23" s="264">
        <f>IF(C23=0,0,VLOOKUP(A23,'Exhibit B'!$A$18:$I$75,6,FALSE))+IF(C23=0,0,VLOOKUP(A23,'Exhibit B'!$A$18:$I$75,7,FALSE))</f>
        <v>0</v>
      </c>
      <c r="J23" s="264">
        <f t="shared" si="1"/>
        <v>0</v>
      </c>
      <c r="L23" s="50"/>
    </row>
    <row r="24" spans="1:12" x14ac:dyDescent="0.35">
      <c r="A24" s="236">
        <f>+'Exhibit B'!A24</f>
        <v>54</v>
      </c>
      <c r="B24" s="242" t="str">
        <f>+'Exhibit B'!B24</f>
        <v>Radiology-Diagnostic</v>
      </c>
      <c r="C24" s="263">
        <v>0</v>
      </c>
      <c r="D24" s="263">
        <v>0</v>
      </c>
      <c r="E24" s="263">
        <v>0</v>
      </c>
      <c r="F24" s="263">
        <v>0</v>
      </c>
      <c r="G24" s="263">
        <v>0</v>
      </c>
      <c r="H24" s="264">
        <f t="shared" si="0"/>
        <v>0</v>
      </c>
      <c r="I24" s="264">
        <f>IF(C24=0,0,VLOOKUP(A24,'Exhibit B'!$A$18:$I$75,6,FALSE))+IF(C24=0,0,VLOOKUP(A24,'Exhibit B'!$A$18:$I$75,7,FALSE))</f>
        <v>0</v>
      </c>
      <c r="J24" s="264">
        <f t="shared" si="1"/>
        <v>0</v>
      </c>
      <c r="L24" s="50"/>
    </row>
    <row r="25" spans="1:12" x14ac:dyDescent="0.35">
      <c r="A25" s="236">
        <f>+'Exhibit B'!A25</f>
        <v>54.01</v>
      </c>
      <c r="B25" s="242" t="str">
        <f>+'Exhibit B'!B25</f>
        <v>Ultrasound</v>
      </c>
      <c r="C25" s="263">
        <v>0</v>
      </c>
      <c r="D25" s="263">
        <v>0</v>
      </c>
      <c r="E25" s="263">
        <v>0</v>
      </c>
      <c r="F25" s="263">
        <v>0</v>
      </c>
      <c r="G25" s="263">
        <v>0</v>
      </c>
      <c r="H25" s="264">
        <f t="shared" si="0"/>
        <v>0</v>
      </c>
      <c r="I25" s="264">
        <f>IF(C25=0,0,VLOOKUP(A25,'Exhibit B'!$A$18:$I$75,6,FALSE))+IF(C25=0,0,VLOOKUP(A25,'Exhibit B'!$A$18:$I$75,7,FALSE))</f>
        <v>0</v>
      </c>
      <c r="J25" s="264">
        <f t="shared" si="1"/>
        <v>0</v>
      </c>
      <c r="L25" s="50"/>
    </row>
    <row r="26" spans="1:12" x14ac:dyDescent="0.35">
      <c r="A26" s="236">
        <f>+'Exhibit B'!A26</f>
        <v>54.02</v>
      </c>
      <c r="B26" s="242" t="str">
        <f>+'Exhibit B'!B26</f>
        <v>Nuclear Medicine-Diagnostic</v>
      </c>
      <c r="C26" s="263">
        <v>0</v>
      </c>
      <c r="D26" s="263">
        <v>0</v>
      </c>
      <c r="E26" s="263">
        <v>0</v>
      </c>
      <c r="F26" s="263">
        <v>0</v>
      </c>
      <c r="G26" s="263">
        <v>0</v>
      </c>
      <c r="H26" s="264">
        <f t="shared" si="0"/>
        <v>0</v>
      </c>
      <c r="I26" s="264">
        <f>IF(C26=0,0,VLOOKUP(A26,'Exhibit B'!$A$18:$I$75,6,FALSE))+IF(C26=0,0,VLOOKUP(A26,'Exhibit B'!$A$18:$I$75,7,FALSE))</f>
        <v>0</v>
      </c>
      <c r="J26" s="264">
        <f t="shared" si="1"/>
        <v>0</v>
      </c>
      <c r="L26" s="50"/>
    </row>
    <row r="27" spans="1:12" x14ac:dyDescent="0.35">
      <c r="A27" s="236">
        <f>+'Exhibit B'!A27</f>
        <v>55</v>
      </c>
      <c r="B27" s="242" t="str">
        <f>+'Exhibit B'!B27</f>
        <v>Radiology-Therapeutic</v>
      </c>
      <c r="C27" s="263">
        <v>0</v>
      </c>
      <c r="D27" s="263">
        <v>0</v>
      </c>
      <c r="E27" s="263">
        <v>0</v>
      </c>
      <c r="F27" s="263">
        <v>0</v>
      </c>
      <c r="G27" s="263">
        <v>0</v>
      </c>
      <c r="H27" s="264">
        <f t="shared" si="0"/>
        <v>0</v>
      </c>
      <c r="I27" s="264">
        <f>IF(C27=0,0,VLOOKUP(A27,'Exhibit B'!$A$18:$I$75,6,FALSE))+IF(C27=0,0,VLOOKUP(A27,'Exhibit B'!$A$18:$I$75,7,FALSE))</f>
        <v>0</v>
      </c>
      <c r="J27" s="264">
        <f t="shared" si="1"/>
        <v>0</v>
      </c>
      <c r="L27" s="50"/>
    </row>
    <row r="28" spans="1:12" x14ac:dyDescent="0.35">
      <c r="A28" s="236">
        <f>+'Exhibit B'!A28</f>
        <v>56</v>
      </c>
      <c r="B28" s="242" t="str">
        <f>+'Exhibit B'!B28</f>
        <v>Radioisotope</v>
      </c>
      <c r="C28" s="263">
        <v>0</v>
      </c>
      <c r="D28" s="263">
        <v>0</v>
      </c>
      <c r="E28" s="263">
        <v>0</v>
      </c>
      <c r="F28" s="263">
        <v>0</v>
      </c>
      <c r="G28" s="263">
        <v>0</v>
      </c>
      <c r="H28" s="264">
        <f t="shared" si="0"/>
        <v>0</v>
      </c>
      <c r="I28" s="264">
        <f>IF(C28=0,0,VLOOKUP(A28,'Exhibit B'!$A$18:$I$75,6,FALSE))+IF(C28=0,0,VLOOKUP(A28,'Exhibit B'!$A$18:$I$75,7,FALSE))</f>
        <v>0</v>
      </c>
      <c r="J28" s="264">
        <f t="shared" si="1"/>
        <v>0</v>
      </c>
      <c r="L28" s="50"/>
    </row>
    <row r="29" spans="1:12" x14ac:dyDescent="0.35">
      <c r="A29" s="236">
        <f>+'Exhibit B'!A29</f>
        <v>57</v>
      </c>
      <c r="B29" s="242" t="str">
        <f>+'Exhibit B'!B29</f>
        <v>CT Scan</v>
      </c>
      <c r="C29" s="263">
        <v>0</v>
      </c>
      <c r="D29" s="263">
        <v>0</v>
      </c>
      <c r="E29" s="263">
        <v>0</v>
      </c>
      <c r="F29" s="263">
        <v>0</v>
      </c>
      <c r="G29" s="263">
        <v>0</v>
      </c>
      <c r="H29" s="264">
        <f t="shared" si="0"/>
        <v>0</v>
      </c>
      <c r="I29" s="264">
        <f>IF(C29=0,0,VLOOKUP(A29,'Exhibit B'!$A$18:$I$75,6,FALSE))+IF(C29=0,0,VLOOKUP(A29,'Exhibit B'!$A$18:$I$75,7,FALSE))</f>
        <v>0</v>
      </c>
      <c r="J29" s="264">
        <f t="shared" si="1"/>
        <v>0</v>
      </c>
      <c r="L29" s="50"/>
    </row>
    <row r="30" spans="1:12" x14ac:dyDescent="0.35">
      <c r="A30" s="236">
        <f>+'Exhibit B'!A30</f>
        <v>58</v>
      </c>
      <c r="B30" s="242" t="str">
        <f>+'Exhibit B'!B30</f>
        <v>MRI</v>
      </c>
      <c r="C30" s="263">
        <v>0</v>
      </c>
      <c r="D30" s="263">
        <v>0</v>
      </c>
      <c r="E30" s="263">
        <v>0</v>
      </c>
      <c r="F30" s="263">
        <v>0</v>
      </c>
      <c r="G30" s="263">
        <v>0</v>
      </c>
      <c r="H30" s="264">
        <f t="shared" si="0"/>
        <v>0</v>
      </c>
      <c r="I30" s="264">
        <f>IF(C30=0,0,VLOOKUP(A30,'Exhibit B'!$A$18:$I$75,6,FALSE))+IF(C30=0,0,VLOOKUP(A30,'Exhibit B'!$A$18:$I$75,7,FALSE))</f>
        <v>0</v>
      </c>
      <c r="J30" s="264">
        <f t="shared" si="1"/>
        <v>0</v>
      </c>
      <c r="L30" s="50"/>
    </row>
    <row r="31" spans="1:12" x14ac:dyDescent="0.35">
      <c r="A31" s="236">
        <f>+'Exhibit B'!A31</f>
        <v>59</v>
      </c>
      <c r="B31" s="242" t="str">
        <f>+'Exhibit B'!B31</f>
        <v>Cardiac Cath</v>
      </c>
      <c r="C31" s="263">
        <v>0</v>
      </c>
      <c r="D31" s="263">
        <v>0</v>
      </c>
      <c r="E31" s="263">
        <v>0</v>
      </c>
      <c r="F31" s="263">
        <v>0</v>
      </c>
      <c r="G31" s="263">
        <v>0</v>
      </c>
      <c r="H31" s="264">
        <f t="shared" si="0"/>
        <v>0</v>
      </c>
      <c r="I31" s="264">
        <f>IF(C31=0,0,VLOOKUP(A31,'Exhibit B'!$A$18:$I$75,6,FALSE))+IF(C31=0,0,VLOOKUP(A31,'Exhibit B'!$A$18:$I$75,7,FALSE))</f>
        <v>0</v>
      </c>
      <c r="J31" s="264">
        <f t="shared" si="1"/>
        <v>0</v>
      </c>
      <c r="L31" s="50"/>
    </row>
    <row r="32" spans="1:12" x14ac:dyDescent="0.35">
      <c r="A32" s="236">
        <f>+'Exhibit B'!A32</f>
        <v>60</v>
      </c>
      <c r="B32" s="242" t="str">
        <f>+'Exhibit B'!B32</f>
        <v>Laboratory</v>
      </c>
      <c r="C32" s="263">
        <v>0</v>
      </c>
      <c r="D32" s="263">
        <v>0</v>
      </c>
      <c r="E32" s="263">
        <v>0</v>
      </c>
      <c r="F32" s="263">
        <v>0</v>
      </c>
      <c r="G32" s="263">
        <v>0</v>
      </c>
      <c r="H32" s="264">
        <f t="shared" si="0"/>
        <v>0</v>
      </c>
      <c r="I32" s="264">
        <f>IF(C32=0,0,VLOOKUP(A32,'Exhibit B'!$A$18:$I$75,6,FALSE))+IF(C32=0,0,VLOOKUP(A32,'Exhibit B'!$A$18:$I$75,7,FALSE))</f>
        <v>0</v>
      </c>
      <c r="J32" s="264">
        <f t="shared" si="1"/>
        <v>0</v>
      </c>
      <c r="L32" s="50"/>
    </row>
    <row r="33" spans="1:12" x14ac:dyDescent="0.35">
      <c r="A33" s="236">
        <f>+'Exhibit B'!A33</f>
        <v>60.01</v>
      </c>
      <c r="B33" s="242" t="str">
        <f>+'Exhibit B'!B33</f>
        <v>Blood Laboratory</v>
      </c>
      <c r="C33" s="263">
        <v>0</v>
      </c>
      <c r="D33" s="263">
        <v>0</v>
      </c>
      <c r="E33" s="263">
        <v>0</v>
      </c>
      <c r="F33" s="263">
        <v>0</v>
      </c>
      <c r="G33" s="263">
        <v>0</v>
      </c>
      <c r="H33" s="264">
        <f t="shared" si="0"/>
        <v>0</v>
      </c>
      <c r="I33" s="264">
        <f>IF(C33=0,0,VLOOKUP(A33,'Exhibit B'!$A$18:$I$75,6,FALSE))+IF(C33=0,0,VLOOKUP(A33,'Exhibit B'!$A$18:$I$75,7,FALSE))</f>
        <v>0</v>
      </c>
      <c r="J33" s="264">
        <f t="shared" si="1"/>
        <v>0</v>
      </c>
      <c r="L33" s="50"/>
    </row>
    <row r="34" spans="1:12" x14ac:dyDescent="0.35">
      <c r="A34" s="236">
        <f>+'Exhibit B'!A34</f>
        <v>62</v>
      </c>
      <c r="B34" s="242" t="str">
        <f>+'Exhibit B'!B34</f>
        <v>Whole Blood &amp; Packed Red Blood Cell</v>
      </c>
      <c r="C34" s="263">
        <v>0</v>
      </c>
      <c r="D34" s="263">
        <v>0</v>
      </c>
      <c r="E34" s="263">
        <v>0</v>
      </c>
      <c r="F34" s="263">
        <v>0</v>
      </c>
      <c r="G34" s="263">
        <v>0</v>
      </c>
      <c r="H34" s="264">
        <f t="shared" si="0"/>
        <v>0</v>
      </c>
      <c r="I34" s="264">
        <f>IF(C34=0,0,VLOOKUP(A34,'Exhibit B'!$A$18:$I$75,6,FALSE))+IF(C34=0,0,VLOOKUP(A34,'Exhibit B'!$A$18:$I$75,7,FALSE))</f>
        <v>0</v>
      </c>
      <c r="J34" s="264">
        <f t="shared" si="1"/>
        <v>0</v>
      </c>
      <c r="L34" s="50"/>
    </row>
    <row r="35" spans="1:12" x14ac:dyDescent="0.35">
      <c r="A35" s="236">
        <f>+'Exhibit B'!A35</f>
        <v>63</v>
      </c>
      <c r="B35" s="242" t="str">
        <f>+'Exhibit B'!B35</f>
        <v xml:space="preserve">Blood Storing, Processing &amp; Trans. </v>
      </c>
      <c r="C35" s="263">
        <v>0</v>
      </c>
      <c r="D35" s="263">
        <v>0</v>
      </c>
      <c r="E35" s="263">
        <v>0</v>
      </c>
      <c r="F35" s="263">
        <v>0</v>
      </c>
      <c r="G35" s="263">
        <v>0</v>
      </c>
      <c r="H35" s="264">
        <f t="shared" si="0"/>
        <v>0</v>
      </c>
      <c r="I35" s="264">
        <f>IF(C35=0,0,VLOOKUP(A35,'Exhibit B'!$A$18:$I$75,6,FALSE))+IF(C35=0,0,VLOOKUP(A35,'Exhibit B'!$A$18:$I$75,7,FALSE))</f>
        <v>0</v>
      </c>
      <c r="J35" s="264">
        <f t="shared" si="1"/>
        <v>0</v>
      </c>
      <c r="L35" s="50"/>
    </row>
    <row r="36" spans="1:12" x14ac:dyDescent="0.35">
      <c r="A36" s="236">
        <f>+'Exhibit B'!A36</f>
        <v>64</v>
      </c>
      <c r="B36" s="242" t="str">
        <f>+'Exhibit B'!B36</f>
        <v>IV Therapy</v>
      </c>
      <c r="C36" s="263">
        <v>0</v>
      </c>
      <c r="D36" s="263">
        <v>0</v>
      </c>
      <c r="E36" s="263">
        <v>0</v>
      </c>
      <c r="F36" s="263">
        <v>0</v>
      </c>
      <c r="G36" s="263">
        <v>0</v>
      </c>
      <c r="H36" s="264">
        <f t="shared" si="0"/>
        <v>0</v>
      </c>
      <c r="I36" s="264">
        <f>IF(C36=0,0,VLOOKUP(A36,'Exhibit B'!$A$18:$I$75,6,FALSE))+IF(C36=0,0,VLOOKUP(A36,'Exhibit B'!$A$18:$I$75,7,FALSE))</f>
        <v>0</v>
      </c>
      <c r="J36" s="264">
        <f t="shared" si="1"/>
        <v>0</v>
      </c>
      <c r="L36" s="50"/>
    </row>
    <row r="37" spans="1:12" x14ac:dyDescent="0.35">
      <c r="A37" s="236">
        <f>+'Exhibit B'!A37</f>
        <v>65</v>
      </c>
      <c r="B37" s="242" t="str">
        <f>+'Exhibit B'!B37</f>
        <v>Respiratory Therapy</v>
      </c>
      <c r="C37" s="263">
        <v>0</v>
      </c>
      <c r="D37" s="263">
        <v>0</v>
      </c>
      <c r="E37" s="263">
        <v>0</v>
      </c>
      <c r="F37" s="263">
        <v>0</v>
      </c>
      <c r="G37" s="263">
        <v>0</v>
      </c>
      <c r="H37" s="264">
        <f t="shared" si="0"/>
        <v>0</v>
      </c>
      <c r="I37" s="264">
        <f>IF(C37=0,0,VLOOKUP(A37,'Exhibit B'!$A$18:$I$75,6,FALSE))+IF(C37=0,0,VLOOKUP(A37,'Exhibit B'!$A$18:$I$75,7,FALSE))</f>
        <v>0</v>
      </c>
      <c r="J37" s="264">
        <f t="shared" si="1"/>
        <v>0</v>
      </c>
      <c r="L37" s="50"/>
    </row>
    <row r="38" spans="1:12" x14ac:dyDescent="0.35">
      <c r="A38" s="236">
        <f>+'Exhibit B'!A38</f>
        <v>66</v>
      </c>
      <c r="B38" s="242" t="str">
        <f>+'Exhibit B'!B38</f>
        <v>Physical Therapy</v>
      </c>
      <c r="C38" s="263">
        <v>0</v>
      </c>
      <c r="D38" s="263">
        <v>0</v>
      </c>
      <c r="E38" s="263">
        <v>0</v>
      </c>
      <c r="F38" s="263">
        <v>0</v>
      </c>
      <c r="G38" s="263">
        <v>0</v>
      </c>
      <c r="H38" s="264">
        <f t="shared" si="0"/>
        <v>0</v>
      </c>
      <c r="I38" s="264">
        <f>IF(C38=0,0,VLOOKUP(A38,'Exhibit B'!$A$18:$I$75,6,FALSE))+IF(C38=0,0,VLOOKUP(A38,'Exhibit B'!$A$18:$I$75,7,FALSE))</f>
        <v>0</v>
      </c>
      <c r="J38" s="264">
        <f t="shared" si="1"/>
        <v>0</v>
      </c>
      <c r="L38" s="50"/>
    </row>
    <row r="39" spans="1:12" x14ac:dyDescent="0.35">
      <c r="A39" s="236">
        <f>+'Exhibit B'!A39</f>
        <v>67</v>
      </c>
      <c r="B39" s="242" t="str">
        <f>+'Exhibit B'!B39</f>
        <v>Occupational Therapy</v>
      </c>
      <c r="C39" s="263">
        <v>0</v>
      </c>
      <c r="D39" s="263">
        <v>0</v>
      </c>
      <c r="E39" s="263">
        <v>0</v>
      </c>
      <c r="F39" s="263">
        <v>0</v>
      </c>
      <c r="G39" s="263">
        <v>0</v>
      </c>
      <c r="H39" s="264">
        <f t="shared" si="0"/>
        <v>0</v>
      </c>
      <c r="I39" s="264">
        <f>IF(C39=0,0,VLOOKUP(A39,'Exhibit B'!$A$18:$I$75,6,FALSE))+IF(C39=0,0,VLOOKUP(A39,'Exhibit B'!$A$18:$I$75,7,FALSE))</f>
        <v>0</v>
      </c>
      <c r="J39" s="264">
        <f t="shared" si="1"/>
        <v>0</v>
      </c>
      <c r="L39" s="50"/>
    </row>
    <row r="40" spans="1:12" x14ac:dyDescent="0.35">
      <c r="A40" s="236">
        <f>+'Exhibit B'!A40</f>
        <v>68</v>
      </c>
      <c r="B40" s="242" t="str">
        <f>+'Exhibit B'!B40</f>
        <v>Speech Therapy</v>
      </c>
      <c r="C40" s="263">
        <v>0</v>
      </c>
      <c r="D40" s="263">
        <v>0</v>
      </c>
      <c r="E40" s="263">
        <v>0</v>
      </c>
      <c r="F40" s="263">
        <v>0</v>
      </c>
      <c r="G40" s="263">
        <v>0</v>
      </c>
      <c r="H40" s="264">
        <f t="shared" si="0"/>
        <v>0</v>
      </c>
      <c r="I40" s="264">
        <f>IF(C40=0,0,VLOOKUP(A40,'Exhibit B'!$A$18:$I$75,6,FALSE))+IF(C40=0,0,VLOOKUP(A40,'Exhibit B'!$A$18:$I$75,7,FALSE))</f>
        <v>0</v>
      </c>
      <c r="J40" s="264">
        <f t="shared" si="1"/>
        <v>0</v>
      </c>
      <c r="L40" s="50"/>
    </row>
    <row r="41" spans="1:12" x14ac:dyDescent="0.35">
      <c r="A41" s="236">
        <f>+'Exhibit B'!A41</f>
        <v>69</v>
      </c>
      <c r="B41" s="242" t="str">
        <f>+'Exhibit B'!B41</f>
        <v>Electrocardiology</v>
      </c>
      <c r="C41" s="263">
        <v>0</v>
      </c>
      <c r="D41" s="263">
        <v>0</v>
      </c>
      <c r="E41" s="263">
        <v>0</v>
      </c>
      <c r="F41" s="263">
        <v>0</v>
      </c>
      <c r="G41" s="263">
        <v>0</v>
      </c>
      <c r="H41" s="264">
        <f t="shared" si="0"/>
        <v>0</v>
      </c>
      <c r="I41" s="264">
        <f>IF(C41=0,0,VLOOKUP(A41,'Exhibit B'!$A$18:$I$75,6,FALSE))+IF(C41=0,0,VLOOKUP(A41,'Exhibit B'!$A$18:$I$75,7,FALSE))</f>
        <v>0</v>
      </c>
      <c r="J41" s="264">
        <f t="shared" si="1"/>
        <v>0</v>
      </c>
      <c r="L41" s="50"/>
    </row>
    <row r="42" spans="1:12" x14ac:dyDescent="0.35">
      <c r="A42" s="236">
        <f>+'Exhibit B'!A42</f>
        <v>70</v>
      </c>
      <c r="B42" s="242" t="str">
        <f>+'Exhibit B'!B42</f>
        <v>Electroencephalography</v>
      </c>
      <c r="C42" s="263">
        <v>0</v>
      </c>
      <c r="D42" s="263">
        <v>0</v>
      </c>
      <c r="E42" s="263">
        <v>0</v>
      </c>
      <c r="F42" s="263">
        <v>0</v>
      </c>
      <c r="G42" s="263">
        <v>0</v>
      </c>
      <c r="H42" s="264">
        <f t="shared" si="0"/>
        <v>0</v>
      </c>
      <c r="I42" s="264">
        <f>IF(C42=0,0,VLOOKUP(A42,'Exhibit B'!$A$18:$I$75,6,FALSE))+IF(C42=0,0,VLOOKUP(A42,'Exhibit B'!$A$18:$I$75,7,FALSE))</f>
        <v>0</v>
      </c>
      <c r="J42" s="264">
        <f t="shared" si="1"/>
        <v>0</v>
      </c>
      <c r="L42" s="50"/>
    </row>
    <row r="43" spans="1:12" x14ac:dyDescent="0.35">
      <c r="A43" s="236">
        <f>+'Exhibit B'!A43</f>
        <v>71</v>
      </c>
      <c r="B43" s="242" t="str">
        <f>+'Exhibit B'!B43</f>
        <v>Med Supplies Charged to Patients</v>
      </c>
      <c r="C43" s="263">
        <v>0</v>
      </c>
      <c r="D43" s="263">
        <v>0</v>
      </c>
      <c r="E43" s="263">
        <v>0</v>
      </c>
      <c r="F43" s="263">
        <v>0</v>
      </c>
      <c r="G43" s="263">
        <v>0</v>
      </c>
      <c r="H43" s="264">
        <f t="shared" si="0"/>
        <v>0</v>
      </c>
      <c r="I43" s="264">
        <f>IF(C43=0,0,VLOOKUP(A43,'Exhibit B'!$A$18:$I$75,6,FALSE))+IF(C43=0,0,VLOOKUP(A43,'Exhibit B'!$A$18:$I$75,7,FALSE))</f>
        <v>0</v>
      </c>
      <c r="J43" s="264">
        <f t="shared" si="1"/>
        <v>0</v>
      </c>
      <c r="L43" s="50"/>
    </row>
    <row r="44" spans="1:12" x14ac:dyDescent="0.35">
      <c r="A44" s="236">
        <f>+'Exhibit B'!A44</f>
        <v>72</v>
      </c>
      <c r="B44" s="242" t="str">
        <f>+'Exhibit B'!B44</f>
        <v>Imp. Dev Charge to Patient</v>
      </c>
      <c r="C44" s="263">
        <v>0</v>
      </c>
      <c r="D44" s="263">
        <v>0</v>
      </c>
      <c r="E44" s="263">
        <v>0</v>
      </c>
      <c r="F44" s="263">
        <v>0</v>
      </c>
      <c r="G44" s="263">
        <v>0</v>
      </c>
      <c r="H44" s="264">
        <f t="shared" ref="H44:H74" si="2">SUM(C44:G44)</f>
        <v>0</v>
      </c>
      <c r="I44" s="264">
        <f>IF(C44=0,0,VLOOKUP(A44,'Exhibit B'!$A$18:$I$75,6,FALSE))+IF(C44=0,0,VLOOKUP(A44,'Exhibit B'!$A$18:$I$75,7,FALSE))</f>
        <v>0</v>
      </c>
      <c r="J44" s="264">
        <f t="shared" si="1"/>
        <v>0</v>
      </c>
      <c r="L44" s="50"/>
    </row>
    <row r="45" spans="1:12" x14ac:dyDescent="0.35">
      <c r="A45" s="236">
        <f>+'Exhibit B'!A45</f>
        <v>73</v>
      </c>
      <c r="B45" s="242" t="str">
        <f>+'Exhibit B'!B45</f>
        <v>Drugs Charged to Patients</v>
      </c>
      <c r="C45" s="263">
        <v>0</v>
      </c>
      <c r="D45" s="263">
        <v>0</v>
      </c>
      <c r="E45" s="263">
        <v>0</v>
      </c>
      <c r="F45" s="263">
        <v>0</v>
      </c>
      <c r="G45" s="263">
        <v>0</v>
      </c>
      <c r="H45" s="264">
        <f t="shared" si="2"/>
        <v>0</v>
      </c>
      <c r="I45" s="264">
        <f>IF(C45=0,0,VLOOKUP(A45,'Exhibit B'!$A$18:$I$75,6,FALSE))+IF(C45=0,0,VLOOKUP(A45,'Exhibit B'!$A$18:$I$75,7,FALSE))</f>
        <v>0</v>
      </c>
      <c r="J45" s="264">
        <f t="shared" si="1"/>
        <v>0</v>
      </c>
      <c r="L45" s="50"/>
    </row>
    <row r="46" spans="1:12" x14ac:dyDescent="0.35">
      <c r="A46" s="236">
        <f>+'Exhibit B'!A46</f>
        <v>74</v>
      </c>
      <c r="B46" s="242" t="str">
        <f>+'Exhibit B'!B46</f>
        <v>Renal Dialysis</v>
      </c>
      <c r="C46" s="263">
        <v>0</v>
      </c>
      <c r="D46" s="263">
        <v>0</v>
      </c>
      <c r="E46" s="263">
        <v>0</v>
      </c>
      <c r="F46" s="263">
        <v>0</v>
      </c>
      <c r="G46" s="263">
        <v>0</v>
      </c>
      <c r="H46" s="264">
        <f t="shared" si="2"/>
        <v>0</v>
      </c>
      <c r="I46" s="264">
        <f>IF(C46=0,0,VLOOKUP(A46,'Exhibit B'!$A$18:$I$75,6,FALSE))+IF(C46=0,0,VLOOKUP(A46,'Exhibit B'!$A$18:$I$75,7,FALSE))</f>
        <v>0</v>
      </c>
      <c r="J46" s="264">
        <f t="shared" si="1"/>
        <v>0</v>
      </c>
      <c r="L46" s="50"/>
    </row>
    <row r="47" spans="1:12" x14ac:dyDescent="0.35">
      <c r="A47" s="236">
        <f>+'Exhibit B'!A47</f>
        <v>75</v>
      </c>
      <c r="B47" s="242" t="str">
        <f>+'Exhibit B'!B47</f>
        <v>ASC (Non-Distinct Part)</v>
      </c>
      <c r="C47" s="263">
        <v>0</v>
      </c>
      <c r="D47" s="263">
        <v>0</v>
      </c>
      <c r="E47" s="263">
        <v>0</v>
      </c>
      <c r="F47" s="263">
        <v>0</v>
      </c>
      <c r="G47" s="263">
        <v>0</v>
      </c>
      <c r="H47" s="264">
        <f t="shared" si="2"/>
        <v>0</v>
      </c>
      <c r="I47" s="264">
        <f>IF(C47=0,0,VLOOKUP(A47,'Exhibit B'!$A$18:$I$75,6,FALSE))+IF(C47=0,0,VLOOKUP(A47,'Exhibit B'!$A$18:$I$75,7,FALSE))</f>
        <v>0</v>
      </c>
      <c r="J47" s="264">
        <f t="shared" si="1"/>
        <v>0</v>
      </c>
      <c r="L47" s="50"/>
    </row>
    <row r="48" spans="1:12" x14ac:dyDescent="0.35">
      <c r="A48" s="236">
        <f>+'Exhibit B'!A48</f>
        <v>76</v>
      </c>
      <c r="B48" s="242" t="str">
        <f>+'Exhibit B'!B48</f>
        <v>Endoscopy</v>
      </c>
      <c r="C48" s="263">
        <v>0</v>
      </c>
      <c r="D48" s="263">
        <v>0</v>
      </c>
      <c r="E48" s="263">
        <v>0</v>
      </c>
      <c r="F48" s="263">
        <v>0</v>
      </c>
      <c r="G48" s="263">
        <v>0</v>
      </c>
      <c r="H48" s="264">
        <f t="shared" si="2"/>
        <v>0</v>
      </c>
      <c r="I48" s="264">
        <f>IF(C48=0,0,VLOOKUP(A48,'Exhibit B'!$A$18:$I$75,6,FALSE))+IF(C48=0,0,VLOOKUP(A48,'Exhibit B'!$A$18:$I$75,7,FALSE))</f>
        <v>0</v>
      </c>
      <c r="J48" s="264">
        <f t="shared" si="1"/>
        <v>0</v>
      </c>
      <c r="L48" s="50"/>
    </row>
    <row r="49" spans="1:12" x14ac:dyDescent="0.35">
      <c r="A49" s="236">
        <f>+'Exhibit B'!A49</f>
        <v>76.010000000000005</v>
      </c>
      <c r="B49" s="242" t="str">
        <f>+'Exhibit B'!B49</f>
        <v>Prosthetic Devices</v>
      </c>
      <c r="C49" s="263">
        <v>0</v>
      </c>
      <c r="D49" s="263">
        <v>0</v>
      </c>
      <c r="E49" s="263">
        <v>0</v>
      </c>
      <c r="F49" s="263">
        <v>0</v>
      </c>
      <c r="G49" s="263">
        <v>0</v>
      </c>
      <c r="H49" s="264">
        <f t="shared" si="2"/>
        <v>0</v>
      </c>
      <c r="I49" s="264">
        <f>IF(C49=0,0,VLOOKUP(A49,'Exhibit B'!$A$18:$I$75,6,FALSE))+IF(C49=0,0,VLOOKUP(A49,'Exhibit B'!$A$18:$I$75,7,FALSE))</f>
        <v>0</v>
      </c>
      <c r="J49" s="264">
        <f t="shared" si="1"/>
        <v>0</v>
      </c>
      <c r="L49" s="50"/>
    </row>
    <row r="50" spans="1:12" x14ac:dyDescent="0.35">
      <c r="A50" s="236">
        <f>+'Exhibit B'!A50</f>
        <v>76.02</v>
      </c>
      <c r="B50" s="242" t="str">
        <f>+'Exhibit B'!B50</f>
        <v>Inpatient Care</v>
      </c>
      <c r="C50" s="263">
        <v>0</v>
      </c>
      <c r="D50" s="263">
        <v>0</v>
      </c>
      <c r="E50" s="263">
        <v>0</v>
      </c>
      <c r="F50" s="263">
        <v>0</v>
      </c>
      <c r="G50" s="263">
        <v>0</v>
      </c>
      <c r="H50" s="264">
        <f t="shared" si="2"/>
        <v>0</v>
      </c>
      <c r="I50" s="264">
        <f>IF(C50=0,0,VLOOKUP(A50,'Exhibit B'!$A$18:$I$75,6,FALSE))+IF(C50=0,0,VLOOKUP(A50,'Exhibit B'!$A$18:$I$75,7,FALSE))</f>
        <v>0</v>
      </c>
      <c r="J50" s="264">
        <f t="shared" si="1"/>
        <v>0</v>
      </c>
      <c r="L50" s="50"/>
    </row>
    <row r="51" spans="1:12" x14ac:dyDescent="0.35">
      <c r="A51" s="236">
        <f>+'Exhibit B'!A51</f>
        <v>76.03</v>
      </c>
      <c r="B51" s="242" t="str">
        <f>+'Exhibit B'!B51</f>
        <v>NICU Professional Services</v>
      </c>
      <c r="C51" s="263">
        <v>0</v>
      </c>
      <c r="D51" s="263">
        <v>0</v>
      </c>
      <c r="E51" s="263">
        <v>0</v>
      </c>
      <c r="F51" s="263">
        <v>0</v>
      </c>
      <c r="G51" s="263">
        <v>0</v>
      </c>
      <c r="H51" s="264">
        <f t="shared" si="2"/>
        <v>0</v>
      </c>
      <c r="I51" s="264">
        <f>IF(C51=0,0,VLOOKUP(A51,'Exhibit B'!$A$18:$I$75,6,FALSE))+IF(C51=0,0,VLOOKUP(A51,'Exhibit B'!$A$18:$I$75,7,FALSE))</f>
        <v>0</v>
      </c>
      <c r="J51" s="264">
        <f t="shared" si="1"/>
        <v>0</v>
      </c>
      <c r="L51" s="50"/>
    </row>
    <row r="52" spans="1:12" x14ac:dyDescent="0.35">
      <c r="A52" s="236">
        <f>+'Exhibit B'!A52</f>
        <v>76.040000000000006</v>
      </c>
      <c r="B52" s="242" t="str">
        <f>+'Exhibit B'!B52</f>
        <v>PICU Professional Services</v>
      </c>
      <c r="C52" s="263">
        <v>0</v>
      </c>
      <c r="D52" s="263">
        <v>0</v>
      </c>
      <c r="E52" s="263">
        <v>0</v>
      </c>
      <c r="F52" s="263">
        <v>0</v>
      </c>
      <c r="G52" s="263">
        <v>0</v>
      </c>
      <c r="H52" s="264">
        <f t="shared" si="2"/>
        <v>0</v>
      </c>
      <c r="I52" s="264">
        <f>IF(C52=0,0,VLOOKUP(A52,'Exhibit B'!$A$18:$I$75,6,FALSE))+IF(C52=0,0,VLOOKUP(A52,'Exhibit B'!$A$18:$I$75,7,FALSE))</f>
        <v>0</v>
      </c>
      <c r="J52" s="264">
        <f t="shared" si="1"/>
        <v>0</v>
      </c>
      <c r="L52" s="50"/>
    </row>
    <row r="53" spans="1:12" x14ac:dyDescent="0.35">
      <c r="A53" s="236">
        <f>+'Exhibit B'!A53</f>
        <v>76.05</v>
      </c>
      <c r="B53" s="242" t="str">
        <f>+'Exhibit B'!B53</f>
        <v>Outpatient Observation Unit</v>
      </c>
      <c r="C53" s="263">
        <v>0</v>
      </c>
      <c r="D53" s="263">
        <v>0</v>
      </c>
      <c r="E53" s="263">
        <v>0</v>
      </c>
      <c r="F53" s="263">
        <v>0</v>
      </c>
      <c r="G53" s="263">
        <v>0</v>
      </c>
      <c r="H53" s="264">
        <f t="shared" si="2"/>
        <v>0</v>
      </c>
      <c r="I53" s="264">
        <f>IF(C53=0,0,VLOOKUP(A53,'Exhibit B'!$A$18:$I$75,6,FALSE))+IF(C53=0,0,VLOOKUP(A53,'Exhibit B'!$A$18:$I$75,7,FALSE))</f>
        <v>0</v>
      </c>
      <c r="J53" s="264">
        <f t="shared" si="1"/>
        <v>0</v>
      </c>
      <c r="L53" s="50"/>
    </row>
    <row r="54" spans="1:12" x14ac:dyDescent="0.35">
      <c r="A54" s="236">
        <f>+'Exhibit B'!A54</f>
        <v>76.06</v>
      </c>
      <c r="B54" s="242" t="str">
        <f>+'Exhibit B'!B54</f>
        <v>Intensivists Professional Services</v>
      </c>
      <c r="C54" s="263">
        <v>0</v>
      </c>
      <c r="D54" s="263">
        <v>0</v>
      </c>
      <c r="E54" s="263">
        <v>0</v>
      </c>
      <c r="F54" s="263">
        <v>0</v>
      </c>
      <c r="G54" s="263">
        <v>0</v>
      </c>
      <c r="H54" s="264">
        <f t="shared" si="2"/>
        <v>0</v>
      </c>
      <c r="I54" s="264">
        <f>IF(C54=0,0,VLOOKUP(A54,'Exhibit B'!$A$18:$I$75,6,FALSE))+IF(C54=0,0,VLOOKUP(A54,'Exhibit B'!$A$18:$I$75,7,FALSE))</f>
        <v>0</v>
      </c>
      <c r="J54" s="264">
        <f t="shared" si="1"/>
        <v>0</v>
      </c>
      <c r="L54" s="50"/>
    </row>
    <row r="55" spans="1:12" x14ac:dyDescent="0.35">
      <c r="A55" s="236">
        <f>+'Exhibit B'!A55</f>
        <v>76.069999999999993</v>
      </c>
      <c r="B55" s="242" t="str">
        <f>+'Exhibit B'!B55</f>
        <v>Cardiac Rehab</v>
      </c>
      <c r="C55" s="263">
        <v>0</v>
      </c>
      <c r="D55" s="263">
        <v>0</v>
      </c>
      <c r="E55" s="263">
        <v>0</v>
      </c>
      <c r="F55" s="263">
        <v>0</v>
      </c>
      <c r="G55" s="263">
        <v>0</v>
      </c>
      <c r="H55" s="264">
        <f t="shared" si="2"/>
        <v>0</v>
      </c>
      <c r="I55" s="264">
        <f>IF(C55=0,0,VLOOKUP(A55,'Exhibit B'!$A$18:$I$75,6,FALSE))+IF(C55=0,0,VLOOKUP(A55,'Exhibit B'!$A$18:$I$75,7,FALSE))</f>
        <v>0</v>
      </c>
      <c r="J55" s="264">
        <f t="shared" si="1"/>
        <v>0</v>
      </c>
      <c r="L55" s="50"/>
    </row>
    <row r="56" spans="1:12" x14ac:dyDescent="0.35">
      <c r="A56" s="236">
        <f>+'Exhibit B'!A57</f>
        <v>88</v>
      </c>
      <c r="B56" s="242" t="str">
        <f>+'Exhibit B'!B57</f>
        <v>Rural Health Clinic</v>
      </c>
      <c r="C56" s="263">
        <v>0</v>
      </c>
      <c r="D56" s="263">
        <v>0</v>
      </c>
      <c r="E56" s="263">
        <v>0</v>
      </c>
      <c r="F56" s="263">
        <v>0</v>
      </c>
      <c r="G56" s="263">
        <v>0</v>
      </c>
      <c r="H56" s="264">
        <f t="shared" si="2"/>
        <v>0</v>
      </c>
      <c r="I56" s="264">
        <f>IF(C56=0,0,VLOOKUP(A56,'Exhibit B'!$A$18:$I$75,6,FALSE))+IF(C56=0,0,VLOOKUP(A56,'Exhibit B'!$A$18:$I$75,7,FALSE))</f>
        <v>0</v>
      </c>
      <c r="J56" s="264">
        <f t="shared" si="1"/>
        <v>0</v>
      </c>
      <c r="L56" s="50"/>
    </row>
    <row r="57" spans="1:12" x14ac:dyDescent="0.35">
      <c r="A57" s="236">
        <f>+'Exhibit B'!A58</f>
        <v>89</v>
      </c>
      <c r="B57" s="242" t="str">
        <f>+'Exhibit B'!B58</f>
        <v>Federally Qualified Health Center</v>
      </c>
      <c r="C57" s="263">
        <v>0</v>
      </c>
      <c r="D57" s="263">
        <v>0</v>
      </c>
      <c r="E57" s="263">
        <v>0</v>
      </c>
      <c r="F57" s="263">
        <v>0</v>
      </c>
      <c r="G57" s="263">
        <v>0</v>
      </c>
      <c r="H57" s="264">
        <f t="shared" si="2"/>
        <v>0</v>
      </c>
      <c r="I57" s="264">
        <f>IF(C57=0,0,VLOOKUP(A57,'Exhibit B'!$A$18:$I$75,6,FALSE))+IF(C57=0,0,VLOOKUP(A57,'Exhibit B'!$A$18:$I$75,7,FALSE))</f>
        <v>0</v>
      </c>
      <c r="J57" s="264">
        <f t="shared" si="1"/>
        <v>0</v>
      </c>
      <c r="L57" s="50"/>
    </row>
    <row r="58" spans="1:12" x14ac:dyDescent="0.35">
      <c r="A58" s="236">
        <f>+'Exhibit B'!A59</f>
        <v>90</v>
      </c>
      <c r="B58" s="242" t="str">
        <f>+'Exhibit B'!B59</f>
        <v>Clinic</v>
      </c>
      <c r="C58" s="263">
        <v>0</v>
      </c>
      <c r="D58" s="263">
        <v>0</v>
      </c>
      <c r="E58" s="263">
        <v>0</v>
      </c>
      <c r="F58" s="263">
        <v>0</v>
      </c>
      <c r="G58" s="263">
        <v>0</v>
      </c>
      <c r="H58" s="264">
        <f t="shared" si="2"/>
        <v>0</v>
      </c>
      <c r="I58" s="264">
        <f>IF(C58=0,0,VLOOKUP(A58,'Exhibit B'!$A$18:$I$75,6,FALSE))+IF(C58=0,0,VLOOKUP(A58,'Exhibit B'!$A$18:$I$75,7,FALSE))</f>
        <v>0</v>
      </c>
      <c r="J58" s="264">
        <f t="shared" si="1"/>
        <v>0</v>
      </c>
      <c r="L58" s="50"/>
    </row>
    <row r="59" spans="1:12" x14ac:dyDescent="0.35">
      <c r="A59" s="236">
        <f>+'Exhibit B'!A60</f>
        <v>90.01</v>
      </c>
      <c r="B59" s="242" t="str">
        <f>+'Exhibit B'!B60</f>
        <v>Other Clinic 1</v>
      </c>
      <c r="C59" s="263">
        <v>0</v>
      </c>
      <c r="D59" s="263">
        <v>0</v>
      </c>
      <c r="E59" s="263">
        <v>0</v>
      </c>
      <c r="F59" s="263">
        <v>0</v>
      </c>
      <c r="G59" s="263">
        <v>0</v>
      </c>
      <c r="H59" s="264">
        <f t="shared" si="2"/>
        <v>0</v>
      </c>
      <c r="I59" s="264">
        <f>IF(C59=0,0,VLOOKUP(A59,'Exhibit B'!$A$18:$I$75,6,FALSE))+IF(C59=0,0,VLOOKUP(A59,'Exhibit B'!$A$18:$I$75,7,FALSE))</f>
        <v>0</v>
      </c>
      <c r="J59" s="264">
        <f t="shared" si="1"/>
        <v>0</v>
      </c>
      <c r="L59" s="50"/>
    </row>
    <row r="60" spans="1:12" x14ac:dyDescent="0.35">
      <c r="A60" s="236">
        <f>+'Exhibit B'!A61</f>
        <v>90.02</v>
      </c>
      <c r="B60" s="242" t="str">
        <f>+'Exhibit B'!B61</f>
        <v>Other Clinic 2</v>
      </c>
      <c r="C60" s="263">
        <v>0</v>
      </c>
      <c r="D60" s="263">
        <v>0</v>
      </c>
      <c r="E60" s="263">
        <v>0</v>
      </c>
      <c r="F60" s="263">
        <v>0</v>
      </c>
      <c r="G60" s="263">
        <v>0</v>
      </c>
      <c r="H60" s="264">
        <f t="shared" si="2"/>
        <v>0</v>
      </c>
      <c r="I60" s="264">
        <f>IF(C60=0,0,VLOOKUP(A60,'Exhibit B'!$A$18:$I$75,6,FALSE))+IF(C60=0,0,VLOOKUP(A60,'Exhibit B'!$A$18:$I$75,7,FALSE))</f>
        <v>0</v>
      </c>
      <c r="J60" s="264">
        <f t="shared" si="1"/>
        <v>0</v>
      </c>
      <c r="L60" s="50"/>
    </row>
    <row r="61" spans="1:12" x14ac:dyDescent="0.35">
      <c r="A61" s="236">
        <f>+'Exhibit B'!A62</f>
        <v>90.03</v>
      </c>
      <c r="B61" s="242" t="str">
        <f>+'Exhibit B'!B62</f>
        <v>Other Clinic 3</v>
      </c>
      <c r="C61" s="263">
        <v>0</v>
      </c>
      <c r="D61" s="263">
        <v>0</v>
      </c>
      <c r="E61" s="263">
        <v>0</v>
      </c>
      <c r="F61" s="263">
        <v>0</v>
      </c>
      <c r="G61" s="263">
        <v>0</v>
      </c>
      <c r="H61" s="264">
        <f t="shared" si="2"/>
        <v>0</v>
      </c>
      <c r="I61" s="264">
        <f>IF(C61=0,0,VLOOKUP(A61,'Exhibit B'!$A$18:$I$75,6,FALSE))+IF(C61=0,0,VLOOKUP(A61,'Exhibit B'!$A$18:$I$75,7,FALSE))</f>
        <v>0</v>
      </c>
      <c r="J61" s="264">
        <f t="shared" si="1"/>
        <v>0</v>
      </c>
      <c r="L61" s="50"/>
    </row>
    <row r="62" spans="1:12" x14ac:dyDescent="0.35">
      <c r="A62" s="236">
        <f>+'Exhibit B'!A63</f>
        <v>90.04</v>
      </c>
      <c r="B62" s="242" t="str">
        <f>+'Exhibit B'!B63</f>
        <v>Other Clinic 4</v>
      </c>
      <c r="C62" s="263">
        <v>0</v>
      </c>
      <c r="D62" s="263">
        <v>0</v>
      </c>
      <c r="E62" s="263">
        <v>0</v>
      </c>
      <c r="F62" s="263">
        <v>0</v>
      </c>
      <c r="G62" s="263">
        <v>0</v>
      </c>
      <c r="H62" s="264">
        <f t="shared" si="2"/>
        <v>0</v>
      </c>
      <c r="I62" s="264">
        <f>IF(C62=0,0,VLOOKUP(A62,'Exhibit B'!$A$18:$I$75,6,FALSE))+IF(C62=0,0,VLOOKUP(A62,'Exhibit B'!$A$18:$I$75,7,FALSE))</f>
        <v>0</v>
      </c>
      <c r="J62" s="264">
        <f t="shared" si="1"/>
        <v>0</v>
      </c>
      <c r="L62" s="50"/>
    </row>
    <row r="63" spans="1:12" x14ac:dyDescent="0.35">
      <c r="A63" s="236">
        <f>+'Exhibit B'!A64</f>
        <v>90.05</v>
      </c>
      <c r="B63" s="242" t="str">
        <f>+'Exhibit B'!B64</f>
        <v>Other Clinic 5</v>
      </c>
      <c r="C63" s="263">
        <v>0</v>
      </c>
      <c r="D63" s="263">
        <v>0</v>
      </c>
      <c r="E63" s="263">
        <v>0</v>
      </c>
      <c r="F63" s="263">
        <v>0</v>
      </c>
      <c r="G63" s="263">
        <v>0</v>
      </c>
      <c r="H63" s="264">
        <f t="shared" si="2"/>
        <v>0</v>
      </c>
      <c r="I63" s="264">
        <f>IF(C63=0,0,VLOOKUP(A63,'Exhibit B'!$A$18:$I$75,6,FALSE))+IF(C63=0,0,VLOOKUP(A63,'Exhibit B'!$A$18:$I$75,7,FALSE))</f>
        <v>0</v>
      </c>
      <c r="J63" s="264">
        <f t="shared" si="1"/>
        <v>0</v>
      </c>
      <c r="L63" s="50"/>
    </row>
    <row r="64" spans="1:12" x14ac:dyDescent="0.35">
      <c r="A64" s="236">
        <f>+'Exhibit B'!A65</f>
        <v>90.06</v>
      </c>
      <c r="B64" s="242" t="str">
        <f>+'Exhibit B'!B65</f>
        <v>Other Clinic 6</v>
      </c>
      <c r="C64" s="263">
        <v>0</v>
      </c>
      <c r="D64" s="263">
        <v>0</v>
      </c>
      <c r="E64" s="263">
        <v>0</v>
      </c>
      <c r="F64" s="263">
        <v>0</v>
      </c>
      <c r="G64" s="263">
        <v>0</v>
      </c>
      <c r="H64" s="264">
        <f t="shared" si="2"/>
        <v>0</v>
      </c>
      <c r="I64" s="264">
        <f>IF(C64=0,0,VLOOKUP(A64,'Exhibit B'!$A$18:$I$75,6,FALSE))+IF(C64=0,0,VLOOKUP(A64,'Exhibit B'!$A$18:$I$75,7,FALSE))</f>
        <v>0</v>
      </c>
      <c r="J64" s="264">
        <f t="shared" si="1"/>
        <v>0</v>
      </c>
      <c r="L64" s="50"/>
    </row>
    <row r="65" spans="1:12" x14ac:dyDescent="0.35">
      <c r="A65" s="236">
        <f>+'Exhibit B'!A66</f>
        <v>90.07</v>
      </c>
      <c r="B65" s="242" t="str">
        <f>+'Exhibit B'!B66</f>
        <v>Other Clinic 7</v>
      </c>
      <c r="C65" s="263">
        <v>0</v>
      </c>
      <c r="D65" s="263">
        <v>0</v>
      </c>
      <c r="E65" s="263">
        <v>0</v>
      </c>
      <c r="F65" s="263">
        <v>0</v>
      </c>
      <c r="G65" s="263">
        <v>0</v>
      </c>
      <c r="H65" s="264">
        <f t="shared" si="2"/>
        <v>0</v>
      </c>
      <c r="I65" s="264">
        <f>IF(C65=0,0,VLOOKUP(A65,'Exhibit B'!$A$18:$I$75,6,FALSE))+IF(C65=0,0,VLOOKUP(A65,'Exhibit B'!$A$18:$I$75,7,FALSE))</f>
        <v>0</v>
      </c>
      <c r="J65" s="264">
        <f t="shared" si="1"/>
        <v>0</v>
      </c>
      <c r="L65" s="50"/>
    </row>
    <row r="66" spans="1:12" x14ac:dyDescent="0.35">
      <c r="A66" s="236">
        <f>+'Exhibit B'!A67</f>
        <v>90.08</v>
      </c>
      <c r="B66" s="242" t="str">
        <f>+'Exhibit B'!B67</f>
        <v>Other Clinic 8</v>
      </c>
      <c r="C66" s="263">
        <v>0</v>
      </c>
      <c r="D66" s="263">
        <v>0</v>
      </c>
      <c r="E66" s="263">
        <v>0</v>
      </c>
      <c r="F66" s="263">
        <v>0</v>
      </c>
      <c r="G66" s="263">
        <v>0</v>
      </c>
      <c r="H66" s="264">
        <f t="shared" si="2"/>
        <v>0</v>
      </c>
      <c r="I66" s="264">
        <f>IF(C66=0,0,VLOOKUP(A66,'Exhibit B'!$A$18:$I$75,6,FALSE))+IF(C66=0,0,VLOOKUP(A66,'Exhibit B'!$A$18:$I$75,7,FALSE))</f>
        <v>0</v>
      </c>
      <c r="J66" s="264">
        <f t="shared" si="1"/>
        <v>0</v>
      </c>
      <c r="L66" s="50"/>
    </row>
    <row r="67" spans="1:12" x14ac:dyDescent="0.35">
      <c r="A67" s="236">
        <f>+'Exhibit B'!A68</f>
        <v>90.09</v>
      </c>
      <c r="B67" s="242" t="str">
        <f>+'Exhibit B'!B68</f>
        <v>Other Clinic 9</v>
      </c>
      <c r="C67" s="263">
        <v>0</v>
      </c>
      <c r="D67" s="263">
        <v>0</v>
      </c>
      <c r="E67" s="263">
        <v>0</v>
      </c>
      <c r="F67" s="263">
        <v>0</v>
      </c>
      <c r="G67" s="263">
        <v>0</v>
      </c>
      <c r="H67" s="264">
        <f t="shared" si="2"/>
        <v>0</v>
      </c>
      <c r="I67" s="264">
        <f>IF(C67=0,0,VLOOKUP(A67,'Exhibit B'!$A$18:$I$75,6,FALSE))+IF(C67=0,0,VLOOKUP(A67,'Exhibit B'!$A$18:$I$75,7,FALSE))</f>
        <v>0</v>
      </c>
      <c r="J67" s="264">
        <f t="shared" si="1"/>
        <v>0</v>
      </c>
      <c r="L67" s="50"/>
    </row>
    <row r="68" spans="1:12" x14ac:dyDescent="0.35">
      <c r="A68" s="236">
        <f>+'Exhibit B'!A69</f>
        <v>90.1</v>
      </c>
      <c r="B68" s="242" t="str">
        <f>+'Exhibit B'!B69</f>
        <v>Other Clinic 10</v>
      </c>
      <c r="C68" s="263">
        <v>0</v>
      </c>
      <c r="D68" s="263">
        <v>0</v>
      </c>
      <c r="E68" s="263">
        <v>0</v>
      </c>
      <c r="F68" s="263">
        <v>0</v>
      </c>
      <c r="G68" s="263">
        <v>0</v>
      </c>
      <c r="H68" s="264">
        <f t="shared" si="2"/>
        <v>0</v>
      </c>
      <c r="I68" s="264">
        <f>IF(C68=0,0,VLOOKUP(A68,'Exhibit B'!$A$18:$I$75,6,FALSE))+IF(C68=0,0,VLOOKUP(A68,'Exhibit B'!$A$18:$I$75,7,FALSE))</f>
        <v>0</v>
      </c>
      <c r="J68" s="264">
        <f t="shared" si="1"/>
        <v>0</v>
      </c>
      <c r="L68" s="50"/>
    </row>
    <row r="69" spans="1:12" x14ac:dyDescent="0.35">
      <c r="A69" s="236">
        <f>+'Exhibit B'!A70</f>
        <v>90.11</v>
      </c>
      <c r="B69" s="242" t="str">
        <f>+'Exhibit B'!B70</f>
        <v>Other Clinic 11</v>
      </c>
      <c r="C69" s="263">
        <v>0</v>
      </c>
      <c r="D69" s="263">
        <v>0</v>
      </c>
      <c r="E69" s="263">
        <v>0</v>
      </c>
      <c r="F69" s="263">
        <v>0</v>
      </c>
      <c r="G69" s="263">
        <v>0</v>
      </c>
      <c r="H69" s="264">
        <f t="shared" si="2"/>
        <v>0</v>
      </c>
      <c r="I69" s="264">
        <f>IF(C69=0,0,VLOOKUP(A69,'Exhibit B'!$A$18:$I$75,6,FALSE))+IF(C69=0,0,VLOOKUP(A69,'Exhibit B'!$A$18:$I$75,7,FALSE))</f>
        <v>0</v>
      </c>
      <c r="J69" s="264">
        <f t="shared" si="1"/>
        <v>0</v>
      </c>
      <c r="L69" s="50"/>
    </row>
    <row r="70" spans="1:12" x14ac:dyDescent="0.35">
      <c r="A70" s="236">
        <f>+'Exhibit B'!A71</f>
        <v>90.12</v>
      </c>
      <c r="B70" s="242" t="str">
        <f>+'Exhibit B'!B71</f>
        <v>Other Clinic 12</v>
      </c>
      <c r="C70" s="263">
        <v>0</v>
      </c>
      <c r="D70" s="263">
        <v>0</v>
      </c>
      <c r="E70" s="263">
        <v>0</v>
      </c>
      <c r="F70" s="263">
        <v>0</v>
      </c>
      <c r="G70" s="263">
        <v>0</v>
      </c>
      <c r="H70" s="264">
        <f t="shared" si="2"/>
        <v>0</v>
      </c>
      <c r="I70" s="264">
        <f>IF(C70=0,0,VLOOKUP(A70,'Exhibit B'!$A$18:$I$75,6,FALSE))+IF(C70=0,0,VLOOKUP(A70,'Exhibit B'!$A$18:$I$75,7,FALSE))</f>
        <v>0</v>
      </c>
      <c r="J70" s="264">
        <f t="shared" si="1"/>
        <v>0</v>
      </c>
      <c r="L70" s="50"/>
    </row>
    <row r="71" spans="1:12" x14ac:dyDescent="0.35">
      <c r="A71" s="236">
        <f>+'Exhibit B'!A72</f>
        <v>91</v>
      </c>
      <c r="B71" s="242" t="str">
        <f>+'Exhibit B'!B72</f>
        <v>Emergency Room</v>
      </c>
      <c r="C71" s="263">
        <v>0</v>
      </c>
      <c r="D71" s="263">
        <v>0</v>
      </c>
      <c r="E71" s="263">
        <v>0</v>
      </c>
      <c r="F71" s="263">
        <v>0</v>
      </c>
      <c r="G71" s="263">
        <v>0</v>
      </c>
      <c r="H71" s="264">
        <f t="shared" si="2"/>
        <v>0</v>
      </c>
      <c r="I71" s="264">
        <f>IF(C71=0,0,VLOOKUP(A71,'Exhibit B'!$A$18:$I$75,6,FALSE))+IF(C71=0,0,VLOOKUP(A71,'Exhibit B'!$A$18:$I$75,7,FALSE))</f>
        <v>0</v>
      </c>
      <c r="J71" s="264">
        <f t="shared" si="1"/>
        <v>0</v>
      </c>
      <c r="L71" s="50"/>
    </row>
    <row r="72" spans="1:12" x14ac:dyDescent="0.35">
      <c r="A72" s="236">
        <f>+'Exhibit B'!A73</f>
        <v>92</v>
      </c>
      <c r="B72" s="242" t="str">
        <f>+'Exhibit B'!B73</f>
        <v>Observation Beds</v>
      </c>
      <c r="C72" s="263">
        <v>0</v>
      </c>
      <c r="D72" s="263">
        <v>0</v>
      </c>
      <c r="E72" s="263">
        <v>0</v>
      </c>
      <c r="F72" s="263">
        <v>0</v>
      </c>
      <c r="G72" s="263">
        <v>0</v>
      </c>
      <c r="H72" s="264">
        <f t="shared" si="2"/>
        <v>0</v>
      </c>
      <c r="I72" s="264">
        <f>IF(C72=0,0,VLOOKUP(A72,'Exhibit B'!$A$18:$I$75,6,FALSE))+IF(C72=0,0,VLOOKUP(A72,'Exhibit B'!$A$18:$I$75,7,FALSE))</f>
        <v>0</v>
      </c>
      <c r="J72" s="264">
        <f t="shared" si="1"/>
        <v>0</v>
      </c>
      <c r="L72" s="50"/>
    </row>
    <row r="73" spans="1:12" s="49" customFormat="1" x14ac:dyDescent="0.35">
      <c r="A73" s="236">
        <f>+'Exhibit B'!A74</f>
        <v>93</v>
      </c>
      <c r="B73" s="242" t="str">
        <f>+'Exhibit B'!B74</f>
        <v>Family Practice</v>
      </c>
      <c r="C73" s="263">
        <v>0</v>
      </c>
      <c r="D73" s="263">
        <v>0</v>
      </c>
      <c r="E73" s="263">
        <v>0</v>
      </c>
      <c r="F73" s="263">
        <v>0</v>
      </c>
      <c r="G73" s="263">
        <v>0</v>
      </c>
      <c r="H73" s="264">
        <f t="shared" si="2"/>
        <v>0</v>
      </c>
      <c r="I73" s="264">
        <f>IF(C73=0,0,VLOOKUP(A73,'Exhibit B'!$A$18:$I$75,6,FALSE))+IF(C73=0,0,VLOOKUP(A73,'Exhibit B'!$A$18:$I$75,7,FALSE))</f>
        <v>0</v>
      </c>
      <c r="J73" s="264">
        <f t="shared" si="1"/>
        <v>0</v>
      </c>
    </row>
    <row r="74" spans="1:12" x14ac:dyDescent="0.35">
      <c r="A74" s="238">
        <f>+'Exhibit B'!A75</f>
        <v>94</v>
      </c>
      <c r="B74" s="243" t="str">
        <f>+'Exhibit B'!B75</f>
        <v>Home Program Dialysis</v>
      </c>
      <c r="C74" s="265">
        <v>0</v>
      </c>
      <c r="D74" s="265">
        <v>0</v>
      </c>
      <c r="E74" s="265">
        <v>0</v>
      </c>
      <c r="F74" s="265">
        <v>0</v>
      </c>
      <c r="G74" s="265">
        <v>0</v>
      </c>
      <c r="H74" s="266">
        <f t="shared" si="2"/>
        <v>0</v>
      </c>
      <c r="I74" s="266">
        <f>IF(C74=0,0,VLOOKUP(A74,'Exhibit B'!$A$18:$I$75,6,FALSE))+IF(C74=0,0,VLOOKUP(A74,'Exhibit B'!$A$18:$I$75,7,FALSE))</f>
        <v>0</v>
      </c>
      <c r="J74" s="266">
        <f t="shared" si="1"/>
        <v>0</v>
      </c>
      <c r="L74" s="50"/>
    </row>
    <row r="75" spans="1:12" s="291" customFormat="1" ht="9.75" customHeight="1" x14ac:dyDescent="0.35">
      <c r="A75" s="292"/>
      <c r="B75" s="293"/>
      <c r="C75" s="294"/>
      <c r="D75" s="294"/>
      <c r="E75" s="294"/>
      <c r="F75" s="294"/>
      <c r="G75" s="294"/>
      <c r="H75" s="294"/>
      <c r="I75" s="294"/>
      <c r="J75" s="294"/>
    </row>
    <row r="76" spans="1:12" ht="17.149999999999999" customHeight="1" thickBot="1" x14ac:dyDescent="0.4">
      <c r="A76" s="87"/>
      <c r="B76" s="53"/>
      <c r="C76" s="295">
        <f t="shared" ref="C76:J76" si="3">SUM(C19:C74)</f>
        <v>0</v>
      </c>
      <c r="D76" s="295">
        <f t="shared" si="3"/>
        <v>0</v>
      </c>
      <c r="E76" s="295">
        <f t="shared" si="3"/>
        <v>0</v>
      </c>
      <c r="F76" s="295">
        <f t="shared" si="3"/>
        <v>0</v>
      </c>
      <c r="G76" s="295">
        <f t="shared" si="3"/>
        <v>0</v>
      </c>
      <c r="H76" s="295">
        <f t="shared" si="3"/>
        <v>0</v>
      </c>
      <c r="I76" s="295">
        <f t="shared" si="3"/>
        <v>0</v>
      </c>
      <c r="J76" s="295">
        <f t="shared" si="3"/>
        <v>0</v>
      </c>
      <c r="L76" s="50"/>
    </row>
    <row r="77" spans="1:12" ht="8.9" customHeight="1" x14ac:dyDescent="0.35">
      <c r="B77" s="108"/>
      <c r="C77" s="108"/>
      <c r="D77" s="108"/>
      <c r="E77" s="108"/>
      <c r="F77" s="108"/>
      <c r="G77" s="108"/>
      <c r="J77" s="47"/>
      <c r="L77" s="50"/>
    </row>
    <row r="78" spans="1:12" x14ac:dyDescent="0.35">
      <c r="B78" s="108"/>
      <c r="C78" s="109"/>
      <c r="D78" s="109"/>
      <c r="E78" s="108"/>
      <c r="F78" s="108"/>
      <c r="G78" s="108"/>
      <c r="H78" s="99"/>
      <c r="I78" s="110" t="s">
        <v>369</v>
      </c>
      <c r="J78" s="146">
        <v>0</v>
      </c>
      <c r="L78" s="50"/>
    </row>
    <row r="79" spans="1:12" x14ac:dyDescent="0.35">
      <c r="B79" s="108"/>
      <c r="C79" s="109"/>
      <c r="D79" s="109"/>
      <c r="E79" s="108"/>
      <c r="F79" s="108"/>
      <c r="G79" s="108"/>
      <c r="H79" s="99"/>
      <c r="I79" s="110" t="s">
        <v>368</v>
      </c>
      <c r="J79" s="146">
        <v>0</v>
      </c>
      <c r="L79" s="50"/>
    </row>
    <row r="80" spans="1:12" x14ac:dyDescent="0.35">
      <c r="B80" s="111"/>
      <c r="C80" s="112"/>
      <c r="D80" s="112"/>
      <c r="E80" s="113"/>
      <c r="F80" s="112"/>
      <c r="H80" s="114"/>
      <c r="I80" s="110"/>
      <c r="J80" s="80"/>
      <c r="L80" s="50"/>
    </row>
    <row r="81" spans="2:12" ht="16" thickBot="1" x14ac:dyDescent="0.4">
      <c r="B81" s="111"/>
      <c r="C81" s="112"/>
      <c r="D81" s="112"/>
      <c r="E81" s="112"/>
      <c r="F81" s="83"/>
      <c r="H81" s="114"/>
      <c r="I81" s="116" t="s">
        <v>159</v>
      </c>
      <c r="J81" s="147">
        <f>SUM(J76:J80)</f>
        <v>0</v>
      </c>
      <c r="L81" s="50"/>
    </row>
    <row r="82" spans="2:12" ht="16" thickTop="1" x14ac:dyDescent="0.35">
      <c r="B82" s="111"/>
      <c r="C82" s="112"/>
      <c r="D82" s="112"/>
      <c r="E82" s="112"/>
      <c r="F82" s="83"/>
      <c r="H82" s="114"/>
      <c r="J82" s="48"/>
      <c r="L82" s="50"/>
    </row>
    <row r="83" spans="2:12" ht="16" thickBot="1" x14ac:dyDescent="0.4">
      <c r="B83" s="111"/>
      <c r="C83" s="115"/>
      <c r="D83" s="115"/>
      <c r="E83" s="115"/>
      <c r="F83" s="115"/>
      <c r="H83" s="99"/>
      <c r="I83" s="116" t="s">
        <v>257</v>
      </c>
      <c r="J83" s="147">
        <f>+C15</f>
        <v>0</v>
      </c>
      <c r="L83" s="50"/>
    </row>
    <row r="84" spans="2:12" ht="7.5" customHeight="1" thickTop="1" x14ac:dyDescent="0.35">
      <c r="B84" s="117"/>
      <c r="C84" s="115"/>
      <c r="D84" s="115"/>
      <c r="E84" s="115"/>
      <c r="F84" s="115"/>
      <c r="J84" s="49"/>
      <c r="L84" s="50"/>
    </row>
    <row r="85" spans="2:12" ht="16" thickBot="1" x14ac:dyDescent="0.4">
      <c r="B85" s="118"/>
      <c r="I85" s="116" t="s">
        <v>162</v>
      </c>
      <c r="J85" s="147">
        <f>+J83-J81</f>
        <v>0</v>
      </c>
      <c r="L85" s="50"/>
    </row>
    <row r="86" spans="2:12" ht="14.25" customHeight="1" thickTop="1" x14ac:dyDescent="0.35">
      <c r="B86" s="118"/>
      <c r="L86" s="50"/>
    </row>
    <row r="87" spans="2:12" x14ac:dyDescent="0.35">
      <c r="B87" s="119"/>
    </row>
    <row r="88" spans="2:12" x14ac:dyDescent="0.35">
      <c r="B88" s="119"/>
    </row>
    <row r="89" spans="2:12" x14ac:dyDescent="0.35">
      <c r="B89" s="119"/>
    </row>
    <row r="90" spans="2:12" x14ac:dyDescent="0.35">
      <c r="B90" s="119"/>
    </row>
    <row r="91" spans="2:12" x14ac:dyDescent="0.35">
      <c r="B91" s="119"/>
    </row>
    <row r="92" spans="2:12" x14ac:dyDescent="0.35">
      <c r="B92" s="120"/>
    </row>
    <row r="93" spans="2:12" x14ac:dyDescent="0.35">
      <c r="B93" s="120"/>
    </row>
    <row r="94" spans="2:12" x14ac:dyDescent="0.35">
      <c r="B94" s="120"/>
    </row>
    <row r="95" spans="2:12" x14ac:dyDescent="0.35">
      <c r="B95" s="120"/>
    </row>
    <row r="96" spans="2:12" x14ac:dyDescent="0.35">
      <c r="B96" s="120"/>
    </row>
    <row r="97" spans="2:2" x14ac:dyDescent="0.35">
      <c r="B97" s="120"/>
    </row>
    <row r="98" spans="2:2" x14ac:dyDescent="0.35">
      <c r="B98" s="120"/>
    </row>
    <row r="99" spans="2:2" x14ac:dyDescent="0.35">
      <c r="B99" s="120"/>
    </row>
  </sheetData>
  <mergeCells count="1">
    <mergeCell ref="A9:J9"/>
  </mergeCells>
  <phoneticPr fontId="0" type="noConversion"/>
  <printOptions horizontalCentered="1"/>
  <pageMargins left="0.25" right="0.25" top="0.75" bottom="0.75" header="0.3" footer="0.3"/>
  <pageSetup scale="68" fitToHeight="0" orientation="portrait" r:id="rId1"/>
  <headerFooter alignWithMargins="0">
    <oddFooter>&amp;L&amp;F, 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T410"/>
  <sheetViews>
    <sheetView zoomScaleNormal="100" workbookViewId="0">
      <selection activeCell="C12" sqref="C12"/>
    </sheetView>
  </sheetViews>
  <sheetFormatPr defaultColWidth="9.1796875" defaultRowHeight="10" x14ac:dyDescent="0.2"/>
  <cols>
    <col min="1" max="1" width="38.7265625" style="43" customWidth="1"/>
    <col min="2" max="2" width="13.1796875" style="43" customWidth="1"/>
    <col min="3" max="3" width="23.81640625" style="46" customWidth="1"/>
    <col min="4" max="4" width="15.7265625" style="71" customWidth="1"/>
    <col min="5" max="5" width="20.453125" style="71" bestFit="1" customWidth="1"/>
    <col min="6" max="6" width="17" style="71" customWidth="1"/>
    <col min="7" max="9" width="18.1796875" style="71" customWidth="1"/>
    <col min="10" max="10" width="20" style="71" bestFit="1" customWidth="1"/>
    <col min="11" max="11" width="16.54296875" style="71" customWidth="1"/>
    <col min="12" max="12" width="20.26953125" style="71" customWidth="1"/>
    <col min="13" max="13" width="18" style="71" customWidth="1"/>
    <col min="14" max="14" width="15.1796875" style="71" customWidth="1"/>
    <col min="15" max="15" width="16.453125" style="71" customWidth="1"/>
    <col min="16" max="16" width="15.54296875" style="71" customWidth="1"/>
    <col min="17" max="19" width="13.54296875" style="43" customWidth="1"/>
    <col min="20" max="20" width="10.26953125" style="43" bestFit="1" customWidth="1"/>
    <col min="21" max="21" width="12.1796875" style="43" customWidth="1"/>
    <col min="22" max="22" width="14" style="43" customWidth="1"/>
    <col min="23" max="23" width="13.453125" style="43" customWidth="1"/>
    <col min="24" max="24" width="9.54296875" style="43" customWidth="1"/>
    <col min="25" max="25" width="13.26953125" style="43" bestFit="1" customWidth="1"/>
    <col min="26" max="16384" width="9.1796875" style="43"/>
  </cols>
  <sheetData>
    <row r="1" spans="1:19" s="29" customFormat="1" ht="12.75" customHeight="1" x14ac:dyDescent="0.2">
      <c r="B1" s="31"/>
      <c r="C1" s="85"/>
      <c r="D1" s="56"/>
      <c r="E1" s="56"/>
      <c r="F1" s="56"/>
      <c r="G1" s="56"/>
      <c r="H1" s="56"/>
      <c r="I1" s="56"/>
      <c r="J1" s="56"/>
      <c r="K1" s="56"/>
      <c r="L1" s="56"/>
      <c r="M1" s="44"/>
      <c r="N1" s="44"/>
      <c r="O1" s="44"/>
      <c r="P1" s="44"/>
      <c r="Q1" s="23"/>
      <c r="R1" s="23"/>
      <c r="S1" s="23"/>
    </row>
    <row r="2" spans="1:19" s="33" customFormat="1" ht="10.5" x14ac:dyDescent="0.25">
      <c r="A2" s="32" t="s">
        <v>268</v>
      </c>
      <c r="C2" s="86"/>
      <c r="D2" s="57"/>
      <c r="E2" s="58"/>
      <c r="F2" s="59"/>
      <c r="G2" s="60"/>
      <c r="H2" s="60"/>
      <c r="I2" s="60"/>
      <c r="J2" s="60"/>
      <c r="K2" s="60"/>
      <c r="L2" s="60"/>
      <c r="M2" s="45"/>
      <c r="N2" s="45"/>
      <c r="O2" s="45"/>
      <c r="P2" s="45"/>
      <c r="Q2" s="32"/>
      <c r="R2" s="34"/>
      <c r="S2" s="34"/>
    </row>
    <row r="3" spans="1:19" s="33" customFormat="1" ht="10.5" x14ac:dyDescent="0.25">
      <c r="B3" s="32"/>
      <c r="C3" s="86"/>
      <c r="D3" s="45"/>
      <c r="E3" s="61"/>
      <c r="F3" s="59"/>
      <c r="G3" s="45"/>
      <c r="H3" s="45"/>
      <c r="I3" s="45"/>
      <c r="J3" s="62"/>
      <c r="K3" s="62"/>
      <c r="L3" s="62"/>
      <c r="M3" s="45"/>
      <c r="N3" s="45"/>
      <c r="O3" s="45"/>
      <c r="P3" s="45"/>
      <c r="Q3" s="32"/>
      <c r="R3" s="34"/>
      <c r="S3" s="34"/>
    </row>
    <row r="4" spans="1:19" s="33" customFormat="1" ht="18" customHeight="1" x14ac:dyDescent="0.3">
      <c r="B4" s="26" t="s">
        <v>137</v>
      </c>
      <c r="C4" s="141" t="str">
        <f>IF('Data Entry'!$B$2="","",+'Data Entry'!$B$2)</f>
        <v/>
      </c>
      <c r="D4" s="60"/>
      <c r="E4" s="63"/>
      <c r="G4" s="60"/>
      <c r="H4" s="60"/>
      <c r="I4" s="60"/>
      <c r="J4" s="60"/>
      <c r="K4" s="45"/>
      <c r="L4" s="45"/>
      <c r="M4" s="45"/>
      <c r="N4" s="45"/>
      <c r="O4" s="45"/>
      <c r="P4" s="45"/>
      <c r="Q4" s="32"/>
      <c r="R4" s="34"/>
      <c r="S4" s="34"/>
    </row>
    <row r="5" spans="1:19" s="33" customFormat="1" ht="16" customHeight="1" x14ac:dyDescent="0.3">
      <c r="B5" s="26" t="s">
        <v>278</v>
      </c>
      <c r="C5" s="155" t="str">
        <f>IF('Data Entry'!$B$3="","",+'Data Entry'!$B$3)</f>
        <v/>
      </c>
      <c r="D5" s="62"/>
      <c r="E5" s="64"/>
      <c r="H5" s="65"/>
      <c r="I5" s="60"/>
      <c r="J5" s="45"/>
      <c r="K5" s="45"/>
      <c r="L5" s="45"/>
      <c r="M5" s="45"/>
      <c r="N5" s="45"/>
      <c r="O5" s="32"/>
      <c r="P5" s="34"/>
      <c r="Q5" s="34"/>
      <c r="R5" s="86"/>
    </row>
    <row r="6" spans="1:19" s="33" customFormat="1" ht="16" customHeight="1" x14ac:dyDescent="0.3">
      <c r="B6" s="26" t="s">
        <v>272</v>
      </c>
      <c r="C6" s="127" t="str">
        <f>IF('Data Entry'!$B$4="","",+'Data Entry'!$B$4)</f>
        <v/>
      </c>
      <c r="D6" s="65" t="s">
        <v>274</v>
      </c>
      <c r="E6" s="127" t="str">
        <f>IF('Data Entry'!$B$5="","",+'Data Entry'!$B$5)</f>
        <v/>
      </c>
      <c r="H6" s="180" t="s">
        <v>366</v>
      </c>
      <c r="I6" s="135" t="str">
        <f>IF('Data Entry'!$B$8="--select--","",'Data Entry'!$B$8)</f>
        <v/>
      </c>
      <c r="J6" s="45"/>
      <c r="K6" s="45"/>
      <c r="L6" s="45"/>
      <c r="M6" s="45"/>
      <c r="N6" s="45"/>
      <c r="O6" s="32"/>
      <c r="P6" s="34"/>
      <c r="Q6" s="34"/>
      <c r="R6" s="86"/>
    </row>
    <row r="7" spans="1:19" s="33" customFormat="1" ht="9.75" customHeight="1" thickBot="1" x14ac:dyDescent="0.3">
      <c r="A7" s="35"/>
      <c r="B7" s="35"/>
      <c r="C7" s="35"/>
      <c r="D7" s="66"/>
      <c r="E7" s="66"/>
      <c r="F7" s="66"/>
      <c r="G7" s="66"/>
      <c r="H7" s="66"/>
      <c r="I7" s="66"/>
      <c r="J7" s="66"/>
      <c r="K7" s="66"/>
      <c r="L7" s="66"/>
      <c r="M7" s="45"/>
      <c r="N7" s="45"/>
      <c r="O7" s="45"/>
      <c r="P7" s="45"/>
      <c r="Q7" s="32"/>
      <c r="R7" s="34"/>
      <c r="S7" s="34"/>
    </row>
    <row r="8" spans="1:19" s="29" customFormat="1" ht="10.5" x14ac:dyDescent="0.25">
      <c r="A8" s="23"/>
      <c r="B8" s="23"/>
      <c r="C8" s="179"/>
      <c r="D8" s="36"/>
      <c r="E8" s="36"/>
      <c r="F8" s="36"/>
      <c r="G8" s="36"/>
      <c r="H8" s="36"/>
      <c r="I8" s="36"/>
      <c r="J8" s="36"/>
      <c r="K8" s="36"/>
      <c r="L8" s="36"/>
      <c r="M8" s="82"/>
      <c r="N8" s="82"/>
      <c r="O8" s="67"/>
      <c r="P8" s="67"/>
      <c r="Q8" s="30" t="s">
        <v>4</v>
      </c>
      <c r="R8" s="23"/>
      <c r="S8" s="23"/>
    </row>
    <row r="9" spans="1:19" s="29" customFormat="1" ht="10.5" x14ac:dyDescent="0.25">
      <c r="A9" s="36" t="s">
        <v>5</v>
      </c>
      <c r="C9" s="4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67"/>
      <c r="P9" s="67"/>
    </row>
    <row r="10" spans="1:19" s="38" customFormat="1" ht="10.5" x14ac:dyDescent="0.25">
      <c r="A10" s="37" t="s">
        <v>8</v>
      </c>
      <c r="B10" s="36" t="s">
        <v>6</v>
      </c>
      <c r="C10" s="46"/>
      <c r="D10" s="82"/>
      <c r="E10" s="82"/>
      <c r="F10" s="36"/>
      <c r="G10" s="36"/>
      <c r="H10" s="36"/>
      <c r="I10" s="36"/>
      <c r="J10" s="36"/>
      <c r="K10" s="82"/>
      <c r="L10" s="36"/>
      <c r="M10" s="36"/>
      <c r="N10" s="36"/>
      <c r="O10" s="68"/>
      <c r="P10" s="68"/>
      <c r="Q10" s="36" t="s">
        <v>4</v>
      </c>
      <c r="R10" s="36" t="s">
        <v>7</v>
      </c>
      <c r="S10" s="34"/>
    </row>
    <row r="11" spans="1:19" s="29" customFormat="1" ht="11" thickBot="1" x14ac:dyDescent="0.3">
      <c r="A11" s="72"/>
      <c r="B11" s="72" t="s">
        <v>9</v>
      </c>
      <c r="C11" s="272" t="s">
        <v>383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69"/>
      <c r="P11" s="69"/>
      <c r="Q11" s="74" t="s">
        <v>10</v>
      </c>
      <c r="R11" s="74" t="s">
        <v>11</v>
      </c>
      <c r="S11" s="74" t="s">
        <v>12</v>
      </c>
    </row>
    <row r="12" spans="1:19" s="29" customFormat="1" x14ac:dyDescent="0.2">
      <c r="A12" s="29" t="s">
        <v>468</v>
      </c>
      <c r="B12" s="30" t="s">
        <v>13</v>
      </c>
      <c r="C12" s="341"/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23">
        <f t="shared" ref="Q12:Q48" si="0">SUM(D12:P12)</f>
        <v>0</v>
      </c>
      <c r="R12" s="23">
        <v>0</v>
      </c>
      <c r="S12" s="23">
        <f t="shared" ref="S12:S48" si="1">Q12+R12</f>
        <v>0</v>
      </c>
    </row>
    <row r="13" spans="1:19" s="29" customFormat="1" x14ac:dyDescent="0.2">
      <c r="A13" s="29" t="s">
        <v>469</v>
      </c>
      <c r="B13" s="30" t="s">
        <v>470</v>
      </c>
      <c r="C13" s="341"/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23">
        <f t="shared" si="0"/>
        <v>0</v>
      </c>
      <c r="R13" s="23">
        <v>0</v>
      </c>
      <c r="S13" s="23">
        <f>Q13+R13</f>
        <v>0</v>
      </c>
    </row>
    <row r="14" spans="1:19" s="29" customFormat="1" x14ac:dyDescent="0.2">
      <c r="A14" s="29" t="s">
        <v>471</v>
      </c>
      <c r="B14" s="30" t="s">
        <v>472</v>
      </c>
      <c r="C14" s="341"/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23">
        <f t="shared" si="0"/>
        <v>0</v>
      </c>
      <c r="R14" s="23">
        <v>0</v>
      </c>
      <c r="S14" s="23">
        <f t="shared" si="1"/>
        <v>0</v>
      </c>
    </row>
    <row r="15" spans="1:19" s="29" customFormat="1" x14ac:dyDescent="0.2">
      <c r="A15" s="29" t="s">
        <v>468</v>
      </c>
      <c r="B15" s="30" t="s">
        <v>14</v>
      </c>
      <c r="C15" s="342"/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23">
        <f t="shared" si="0"/>
        <v>0</v>
      </c>
      <c r="R15" s="23">
        <v>0</v>
      </c>
      <c r="S15" s="23">
        <f t="shared" si="1"/>
        <v>0</v>
      </c>
    </row>
    <row r="16" spans="1:19" s="29" customFormat="1" x14ac:dyDescent="0.2">
      <c r="A16" s="29" t="s">
        <v>473</v>
      </c>
      <c r="B16" s="30" t="s">
        <v>15</v>
      </c>
      <c r="C16" s="341"/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23">
        <f t="shared" si="0"/>
        <v>0</v>
      </c>
      <c r="R16" s="23">
        <v>0</v>
      </c>
      <c r="S16" s="23">
        <f t="shared" si="1"/>
        <v>0</v>
      </c>
    </row>
    <row r="17" spans="1:19" s="29" customFormat="1" x14ac:dyDescent="0.2">
      <c r="A17" s="29" t="s">
        <v>474</v>
      </c>
      <c r="B17" s="30" t="s">
        <v>16</v>
      </c>
      <c r="C17" s="341"/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23">
        <f t="shared" si="0"/>
        <v>0</v>
      </c>
      <c r="R17" s="23">
        <v>0</v>
      </c>
      <c r="S17" s="23">
        <f t="shared" si="1"/>
        <v>0</v>
      </c>
    </row>
    <row r="18" spans="1:19" s="29" customFormat="1" x14ac:dyDescent="0.2">
      <c r="A18" s="29" t="s">
        <v>475</v>
      </c>
      <c r="B18" s="30" t="s">
        <v>17</v>
      </c>
      <c r="C18" s="341"/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23">
        <f t="shared" si="0"/>
        <v>0</v>
      </c>
      <c r="R18" s="23">
        <v>0</v>
      </c>
      <c r="S18" s="23">
        <f t="shared" si="1"/>
        <v>0</v>
      </c>
    </row>
    <row r="19" spans="1:19" s="29" customFormat="1" x14ac:dyDescent="0.2">
      <c r="A19" s="29" t="s">
        <v>476</v>
      </c>
      <c r="B19" s="30" t="s">
        <v>18</v>
      </c>
      <c r="C19" s="341"/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23">
        <f t="shared" si="0"/>
        <v>0</v>
      </c>
      <c r="R19" s="23">
        <v>0</v>
      </c>
      <c r="S19" s="23">
        <f t="shared" si="1"/>
        <v>0</v>
      </c>
    </row>
    <row r="20" spans="1:19" s="29" customFormat="1" x14ac:dyDescent="0.2">
      <c r="A20" s="29" t="s">
        <v>477</v>
      </c>
      <c r="B20" s="30" t="s">
        <v>19</v>
      </c>
      <c r="C20" s="341"/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23">
        <f t="shared" si="0"/>
        <v>0</v>
      </c>
      <c r="R20" s="23">
        <v>0</v>
      </c>
      <c r="S20" s="23">
        <f t="shared" si="1"/>
        <v>0</v>
      </c>
    </row>
    <row r="21" spans="1:19" s="29" customFormat="1" x14ac:dyDescent="0.2">
      <c r="A21" s="29" t="s">
        <v>478</v>
      </c>
      <c r="B21" s="30" t="s">
        <v>20</v>
      </c>
      <c r="C21" s="341"/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23">
        <f t="shared" si="0"/>
        <v>0</v>
      </c>
      <c r="R21" s="23">
        <v>0</v>
      </c>
      <c r="S21" s="23">
        <f t="shared" si="1"/>
        <v>0</v>
      </c>
    </row>
    <row r="22" spans="1:19" s="29" customFormat="1" ht="13.75" customHeight="1" x14ac:dyDescent="0.2">
      <c r="A22" s="29" t="s">
        <v>479</v>
      </c>
      <c r="B22" s="30" t="s">
        <v>21</v>
      </c>
      <c r="C22" s="341"/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23">
        <f t="shared" si="0"/>
        <v>0</v>
      </c>
      <c r="R22" s="23">
        <v>0</v>
      </c>
      <c r="S22" s="23">
        <f t="shared" si="1"/>
        <v>0</v>
      </c>
    </row>
    <row r="23" spans="1:19" s="29" customFormat="1" ht="13.75" customHeight="1" x14ac:dyDescent="0.2">
      <c r="A23" s="29" t="s">
        <v>480</v>
      </c>
      <c r="B23" s="30" t="s">
        <v>231</v>
      </c>
      <c r="C23" s="342"/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23">
        <f t="shared" si="0"/>
        <v>0</v>
      </c>
      <c r="R23" s="23">
        <v>0</v>
      </c>
      <c r="S23" s="23">
        <f>Q23+R23</f>
        <v>0</v>
      </c>
    </row>
    <row r="24" spans="1:19" s="29" customFormat="1" ht="13.75" customHeight="1" x14ac:dyDescent="0.2">
      <c r="A24" s="29" t="s">
        <v>481</v>
      </c>
      <c r="B24" s="30" t="s">
        <v>232</v>
      </c>
      <c r="C24" s="341"/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23">
        <f t="shared" si="0"/>
        <v>0</v>
      </c>
      <c r="R24" s="23">
        <v>0</v>
      </c>
      <c r="S24" s="23">
        <f>Q24+R24</f>
        <v>0</v>
      </c>
    </row>
    <row r="25" spans="1:19" s="29" customFormat="1" x14ac:dyDescent="0.2">
      <c r="A25" s="29" t="s">
        <v>482</v>
      </c>
      <c r="B25" s="30" t="s">
        <v>483</v>
      </c>
      <c r="C25" s="341"/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23">
        <f t="shared" si="0"/>
        <v>0</v>
      </c>
      <c r="R25" s="23">
        <v>0</v>
      </c>
      <c r="S25" s="23">
        <f t="shared" si="1"/>
        <v>0</v>
      </c>
    </row>
    <row r="26" spans="1:19" s="29" customFormat="1" x14ac:dyDescent="0.2">
      <c r="A26" s="29" t="s">
        <v>484</v>
      </c>
      <c r="B26" s="30" t="s">
        <v>485</v>
      </c>
      <c r="C26" s="341"/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23">
        <f t="shared" si="0"/>
        <v>0</v>
      </c>
      <c r="R26" s="23">
        <v>0</v>
      </c>
      <c r="S26" s="23">
        <f t="shared" si="1"/>
        <v>0</v>
      </c>
    </row>
    <row r="27" spans="1:19" s="29" customFormat="1" x14ac:dyDescent="0.2">
      <c r="A27" s="29" t="s">
        <v>486</v>
      </c>
      <c r="B27" s="30" t="s">
        <v>220</v>
      </c>
      <c r="C27" s="341"/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23">
        <f t="shared" si="0"/>
        <v>0</v>
      </c>
      <c r="R27" s="23">
        <v>0</v>
      </c>
      <c r="S27" s="23">
        <f>Q27+R27</f>
        <v>0</v>
      </c>
    </row>
    <row r="28" spans="1:19" s="29" customFormat="1" x14ac:dyDescent="0.2">
      <c r="A28" s="29" t="s">
        <v>487</v>
      </c>
      <c r="B28" s="30" t="s">
        <v>488</v>
      </c>
      <c r="C28" s="341"/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23">
        <f t="shared" si="0"/>
        <v>0</v>
      </c>
      <c r="R28" s="23">
        <v>0</v>
      </c>
      <c r="S28" s="23">
        <f t="shared" si="1"/>
        <v>0</v>
      </c>
    </row>
    <row r="29" spans="1:19" s="29" customFormat="1" x14ac:dyDescent="0.2">
      <c r="A29" s="29" t="s">
        <v>489</v>
      </c>
      <c r="B29" s="30" t="s">
        <v>490</v>
      </c>
      <c r="C29" s="341"/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23">
        <f t="shared" si="0"/>
        <v>0</v>
      </c>
      <c r="R29" s="23">
        <v>0</v>
      </c>
      <c r="S29" s="23">
        <f t="shared" si="1"/>
        <v>0</v>
      </c>
    </row>
    <row r="30" spans="1:19" s="29" customFormat="1" x14ac:dyDescent="0.2">
      <c r="A30" s="29" t="s">
        <v>491</v>
      </c>
      <c r="B30" s="30" t="s">
        <v>492</v>
      </c>
      <c r="C30" s="341"/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23">
        <f t="shared" si="0"/>
        <v>0</v>
      </c>
      <c r="R30" s="23">
        <v>0</v>
      </c>
      <c r="S30" s="23">
        <f t="shared" si="1"/>
        <v>0</v>
      </c>
    </row>
    <row r="31" spans="1:19" s="29" customFormat="1" x14ac:dyDescent="0.2">
      <c r="A31" s="29" t="s">
        <v>493</v>
      </c>
      <c r="B31" s="30" t="s">
        <v>1</v>
      </c>
      <c r="C31" s="342"/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23">
        <f t="shared" si="0"/>
        <v>0</v>
      </c>
      <c r="R31" s="23">
        <v>0</v>
      </c>
      <c r="S31" s="23">
        <f t="shared" si="1"/>
        <v>0</v>
      </c>
    </row>
    <row r="32" spans="1:19" s="29" customFormat="1" x14ac:dyDescent="0.2">
      <c r="A32" s="29" t="s">
        <v>494</v>
      </c>
      <c r="B32" s="30" t="s">
        <v>22</v>
      </c>
      <c r="C32" s="342"/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23">
        <f t="shared" si="0"/>
        <v>0</v>
      </c>
      <c r="R32" s="23">
        <v>0</v>
      </c>
      <c r="S32" s="23">
        <f t="shared" si="1"/>
        <v>0</v>
      </c>
    </row>
    <row r="33" spans="1:19" s="29" customFormat="1" x14ac:dyDescent="0.2">
      <c r="A33" s="29" t="s">
        <v>495</v>
      </c>
      <c r="B33" s="30" t="s">
        <v>23</v>
      </c>
      <c r="C33" s="342"/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23">
        <f t="shared" si="0"/>
        <v>0</v>
      </c>
      <c r="R33" s="23">
        <v>0</v>
      </c>
      <c r="S33" s="23">
        <f t="shared" si="1"/>
        <v>0</v>
      </c>
    </row>
    <row r="34" spans="1:19" s="29" customFormat="1" x14ac:dyDescent="0.2">
      <c r="A34" s="29" t="s">
        <v>496</v>
      </c>
      <c r="B34" s="30" t="s">
        <v>24</v>
      </c>
      <c r="C34" s="342"/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23">
        <f t="shared" si="0"/>
        <v>0</v>
      </c>
      <c r="R34" s="23">
        <v>0</v>
      </c>
      <c r="S34" s="23">
        <f>Q34+R34</f>
        <v>0</v>
      </c>
    </row>
    <row r="35" spans="1:19" s="29" customFormat="1" x14ac:dyDescent="0.2">
      <c r="A35" s="29" t="s">
        <v>168</v>
      </c>
      <c r="B35" s="30" t="s">
        <v>169</v>
      </c>
      <c r="C35" s="342"/>
      <c r="D35" s="186">
        <v>0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6">
        <v>0</v>
      </c>
      <c r="Q35" s="23">
        <f t="shared" si="0"/>
        <v>0</v>
      </c>
      <c r="R35" s="23">
        <v>0</v>
      </c>
      <c r="S35" s="23">
        <f>Q35+R35</f>
        <v>0</v>
      </c>
    </row>
    <row r="36" spans="1:19" s="29" customFormat="1" x14ac:dyDescent="0.2">
      <c r="A36" s="29" t="s">
        <v>171</v>
      </c>
      <c r="B36" s="30" t="s">
        <v>170</v>
      </c>
      <c r="C36" s="342"/>
      <c r="D36" s="186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23">
        <f t="shared" si="0"/>
        <v>0</v>
      </c>
      <c r="R36" s="23">
        <v>0</v>
      </c>
      <c r="S36" s="23">
        <f t="shared" si="1"/>
        <v>0</v>
      </c>
    </row>
    <row r="37" spans="1:19" s="29" customFormat="1" x14ac:dyDescent="0.2">
      <c r="A37" s="29" t="s">
        <v>497</v>
      </c>
      <c r="B37" s="30" t="s">
        <v>200</v>
      </c>
      <c r="C37" s="342"/>
      <c r="D37" s="186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86">
        <v>0</v>
      </c>
      <c r="Q37" s="23">
        <f t="shared" si="0"/>
        <v>0</v>
      </c>
      <c r="R37" s="23">
        <v>0</v>
      </c>
      <c r="S37" s="23">
        <f>Q37+R37</f>
        <v>0</v>
      </c>
    </row>
    <row r="38" spans="1:19" s="29" customFormat="1" ht="10.5" x14ac:dyDescent="0.25">
      <c r="A38" s="29" t="s">
        <v>25</v>
      </c>
      <c r="B38" s="30" t="s">
        <v>26</v>
      </c>
      <c r="C38" s="342"/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34">
        <f t="shared" si="0"/>
        <v>0</v>
      </c>
      <c r="R38" s="34">
        <v>0</v>
      </c>
      <c r="S38" s="34">
        <f t="shared" si="1"/>
        <v>0</v>
      </c>
    </row>
    <row r="39" spans="1:19" s="29" customFormat="1" x14ac:dyDescent="0.2">
      <c r="A39" s="29" t="s">
        <v>498</v>
      </c>
      <c r="B39" s="30" t="s">
        <v>27</v>
      </c>
      <c r="C39" s="341"/>
      <c r="D39" s="186">
        <v>0</v>
      </c>
      <c r="E39" s="186">
        <v>0</v>
      </c>
      <c r="F39" s="186">
        <v>0</v>
      </c>
      <c r="G39" s="18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23">
        <f t="shared" si="0"/>
        <v>0</v>
      </c>
      <c r="R39" s="23">
        <v>0</v>
      </c>
      <c r="S39" s="23">
        <f t="shared" si="1"/>
        <v>0</v>
      </c>
    </row>
    <row r="40" spans="1:19" s="29" customFormat="1" x14ac:dyDescent="0.2">
      <c r="A40" s="29" t="s">
        <v>28</v>
      </c>
      <c r="B40" s="30" t="s">
        <v>29</v>
      </c>
      <c r="C40" s="342"/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0</v>
      </c>
      <c r="Q40" s="23">
        <f t="shared" si="0"/>
        <v>0</v>
      </c>
      <c r="R40" s="23">
        <v>0</v>
      </c>
      <c r="S40" s="23">
        <f t="shared" si="1"/>
        <v>0</v>
      </c>
    </row>
    <row r="41" spans="1:19" s="29" customFormat="1" x14ac:dyDescent="0.2">
      <c r="A41" s="29" t="s">
        <v>499</v>
      </c>
      <c r="B41" s="30" t="s">
        <v>500</v>
      </c>
      <c r="C41" s="341"/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23">
        <f t="shared" si="0"/>
        <v>0</v>
      </c>
      <c r="R41" s="23">
        <v>0</v>
      </c>
      <c r="S41" s="23">
        <f>Q41+R41</f>
        <v>0</v>
      </c>
    </row>
    <row r="42" spans="1:19" s="29" customFormat="1" x14ac:dyDescent="0.2">
      <c r="A42" s="29" t="s">
        <v>221</v>
      </c>
      <c r="B42" s="30" t="s">
        <v>222</v>
      </c>
      <c r="C42" s="342"/>
      <c r="D42" s="186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23">
        <f t="shared" si="0"/>
        <v>0</v>
      </c>
      <c r="R42" s="23">
        <v>0</v>
      </c>
      <c r="S42" s="23">
        <f>Q42+R42</f>
        <v>0</v>
      </c>
    </row>
    <row r="43" spans="1:19" s="29" customFormat="1" x14ac:dyDescent="0.2">
      <c r="A43" s="29" t="s">
        <v>501</v>
      </c>
      <c r="B43" s="30" t="s">
        <v>233</v>
      </c>
      <c r="C43" s="342"/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23">
        <f t="shared" si="0"/>
        <v>0</v>
      </c>
      <c r="R43" s="23">
        <v>0</v>
      </c>
      <c r="S43" s="23">
        <f>Q43+R43</f>
        <v>0</v>
      </c>
    </row>
    <row r="44" spans="1:19" s="29" customFormat="1" x14ac:dyDescent="0.2">
      <c r="A44" s="29" t="s">
        <v>201</v>
      </c>
      <c r="B44" s="30" t="s">
        <v>202</v>
      </c>
      <c r="C44" s="342"/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6">
        <v>0</v>
      </c>
      <c r="Q44" s="23">
        <f t="shared" si="0"/>
        <v>0</v>
      </c>
      <c r="R44" s="23">
        <v>0</v>
      </c>
      <c r="S44" s="23">
        <f t="shared" si="1"/>
        <v>0</v>
      </c>
    </row>
    <row r="45" spans="1:19" s="29" customFormat="1" x14ac:dyDescent="0.2">
      <c r="A45" s="29" t="s">
        <v>502</v>
      </c>
      <c r="B45" s="30" t="s">
        <v>30</v>
      </c>
      <c r="C45" s="341"/>
      <c r="D45" s="186">
        <v>0</v>
      </c>
      <c r="E45" s="186">
        <v>0</v>
      </c>
      <c r="F45" s="186">
        <v>0</v>
      </c>
      <c r="G45" s="186">
        <v>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23">
        <f t="shared" si="0"/>
        <v>0</v>
      </c>
      <c r="R45" s="23">
        <v>0</v>
      </c>
      <c r="S45" s="23">
        <f t="shared" si="1"/>
        <v>0</v>
      </c>
    </row>
    <row r="46" spans="1:19" s="29" customFormat="1" x14ac:dyDescent="0.2">
      <c r="A46" s="29" t="s">
        <v>503</v>
      </c>
      <c r="B46" s="30" t="s">
        <v>504</v>
      </c>
      <c r="C46" s="342"/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6">
        <v>0</v>
      </c>
      <c r="Q46" s="23">
        <f t="shared" si="0"/>
        <v>0</v>
      </c>
      <c r="R46" s="23">
        <v>0</v>
      </c>
      <c r="S46" s="23">
        <f>Q46+R46</f>
        <v>0</v>
      </c>
    </row>
    <row r="47" spans="1:19" s="29" customFormat="1" x14ac:dyDescent="0.2">
      <c r="A47" s="29" t="s">
        <v>505</v>
      </c>
      <c r="B47" s="30" t="s">
        <v>506</v>
      </c>
      <c r="C47" s="341"/>
      <c r="D47" s="186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0</v>
      </c>
      <c r="Q47" s="23">
        <f t="shared" si="0"/>
        <v>0</v>
      </c>
      <c r="R47" s="23">
        <v>0</v>
      </c>
      <c r="S47" s="23">
        <f>Q47+R47</f>
        <v>0</v>
      </c>
    </row>
    <row r="48" spans="1:19" s="29" customFormat="1" x14ac:dyDescent="0.2">
      <c r="A48" s="29" t="s">
        <v>507</v>
      </c>
      <c r="B48" s="30" t="s">
        <v>203</v>
      </c>
      <c r="C48" s="341"/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  <c r="Q48" s="23">
        <f t="shared" si="0"/>
        <v>0</v>
      </c>
      <c r="R48" s="23">
        <v>0</v>
      </c>
      <c r="S48" s="23">
        <f t="shared" si="1"/>
        <v>0</v>
      </c>
    </row>
    <row r="49" spans="1:19" s="29" customFormat="1" ht="10.5" thickBot="1" x14ac:dyDescent="0.25">
      <c r="A49" s="39" t="s">
        <v>234</v>
      </c>
      <c r="B49" s="340" t="s">
        <v>235</v>
      </c>
      <c r="C49" s="34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9"/>
      <c r="R49" s="40"/>
      <c r="S49" s="40"/>
    </row>
    <row r="50" spans="1:19" s="29" customFormat="1" x14ac:dyDescent="0.2">
      <c r="A50" s="29" t="s">
        <v>32</v>
      </c>
      <c r="B50" s="23"/>
      <c r="C50" s="344"/>
      <c r="D50" s="44">
        <f t="shared" ref="D50:K50" si="2">SUM(D12:D48)</f>
        <v>0</v>
      </c>
      <c r="E50" s="44">
        <f t="shared" si="2"/>
        <v>0</v>
      </c>
      <c r="F50" s="44">
        <f t="shared" si="2"/>
        <v>0</v>
      </c>
      <c r="G50" s="44">
        <f t="shared" si="2"/>
        <v>0</v>
      </c>
      <c r="H50" s="44">
        <f t="shared" ref="H50:I50" si="3">SUM(H12:H48)</f>
        <v>0</v>
      </c>
      <c r="I50" s="44">
        <f t="shared" si="3"/>
        <v>0</v>
      </c>
      <c r="J50" s="44">
        <f t="shared" si="2"/>
        <v>0</v>
      </c>
      <c r="K50" s="44">
        <f t="shared" si="2"/>
        <v>0</v>
      </c>
      <c r="L50" s="44">
        <f t="shared" ref="L50:O50" si="4">SUM(L12:L48)</f>
        <v>0</v>
      </c>
      <c r="M50" s="44">
        <f t="shared" si="4"/>
        <v>0</v>
      </c>
      <c r="N50" s="44">
        <f>SUM(N12:N48)</f>
        <v>0</v>
      </c>
      <c r="O50" s="44">
        <f t="shared" si="4"/>
        <v>0</v>
      </c>
      <c r="P50" s="44">
        <f>SUM(P12:P48)</f>
        <v>0</v>
      </c>
      <c r="Q50" s="23">
        <f>SUM(D50:P50)</f>
        <v>0</v>
      </c>
      <c r="R50" s="23">
        <f>SUM(R12:R48)</f>
        <v>0</v>
      </c>
      <c r="S50" s="23">
        <f>SUM(S12:S48)</f>
        <v>0</v>
      </c>
    </row>
    <row r="51" spans="1:19" s="29" customFormat="1" ht="10.5" thickBot="1" x14ac:dyDescent="0.25">
      <c r="A51" s="39"/>
      <c r="B51" s="39"/>
      <c r="C51" s="343"/>
      <c r="D51" s="54" t="s">
        <v>31</v>
      </c>
      <c r="E51" s="54" t="s">
        <v>31</v>
      </c>
      <c r="F51" s="54" t="s">
        <v>31</v>
      </c>
      <c r="G51" s="54" t="s">
        <v>31</v>
      </c>
      <c r="H51" s="54" t="s">
        <v>31</v>
      </c>
      <c r="I51" s="54" t="s">
        <v>31</v>
      </c>
      <c r="J51" s="54" t="s">
        <v>31</v>
      </c>
      <c r="K51" s="54" t="s">
        <v>31</v>
      </c>
      <c r="L51" s="54" t="s">
        <v>31</v>
      </c>
      <c r="M51" s="54" t="s">
        <v>31</v>
      </c>
      <c r="N51" s="54" t="s">
        <v>31</v>
      </c>
      <c r="O51" s="54"/>
      <c r="P51" s="54" t="s">
        <v>31</v>
      </c>
      <c r="Q51" s="39"/>
      <c r="R51" s="40" t="s">
        <v>31</v>
      </c>
      <c r="S51" s="40" t="s">
        <v>31</v>
      </c>
    </row>
    <row r="52" spans="1:19" s="29" customFormat="1" x14ac:dyDescent="0.2">
      <c r="A52" s="29" t="s">
        <v>172</v>
      </c>
      <c r="B52" s="23"/>
      <c r="C52" s="344"/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23">
        <f>SUM(D52:P52)</f>
        <v>0</v>
      </c>
      <c r="R52" s="23">
        <v>0</v>
      </c>
      <c r="S52" s="23">
        <f>Q52+R52</f>
        <v>0</v>
      </c>
    </row>
    <row r="53" spans="1:19" s="29" customFormat="1" x14ac:dyDescent="0.2">
      <c r="A53" s="23"/>
      <c r="B53" s="23"/>
      <c r="C53" s="3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23"/>
      <c r="R53" s="23"/>
      <c r="S53" s="23"/>
    </row>
    <row r="54" spans="1:19" s="29" customFormat="1" x14ac:dyDescent="0.2">
      <c r="A54" s="29" t="s">
        <v>33</v>
      </c>
      <c r="B54" s="23"/>
      <c r="C54" s="187"/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23">
        <f>SUM(D54:P54)</f>
        <v>0</v>
      </c>
      <c r="R54" s="23">
        <v>0</v>
      </c>
      <c r="S54" s="23">
        <f>Q54+R54</f>
        <v>0</v>
      </c>
    </row>
    <row r="55" spans="1:19" s="29" customFormat="1" ht="10.5" thickBot="1" x14ac:dyDescent="0.25">
      <c r="A55" s="39"/>
      <c r="B55" s="39"/>
      <c r="C55" s="340"/>
      <c r="D55" s="54" t="s">
        <v>34</v>
      </c>
      <c r="E55" s="54" t="s">
        <v>34</v>
      </c>
      <c r="F55" s="54" t="s">
        <v>34</v>
      </c>
      <c r="G55" s="54" t="s">
        <v>34</v>
      </c>
      <c r="H55" s="54" t="s">
        <v>34</v>
      </c>
      <c r="I55" s="54" t="s">
        <v>34</v>
      </c>
      <c r="J55" s="54" t="s">
        <v>34</v>
      </c>
      <c r="K55" s="54" t="s">
        <v>34</v>
      </c>
      <c r="L55" s="54" t="s">
        <v>34</v>
      </c>
      <c r="M55" s="54" t="s">
        <v>34</v>
      </c>
      <c r="N55" s="54" t="s">
        <v>34</v>
      </c>
      <c r="O55" s="54" t="s">
        <v>34</v>
      </c>
      <c r="P55" s="54" t="s">
        <v>34</v>
      </c>
      <c r="Q55" s="54" t="s">
        <v>34</v>
      </c>
      <c r="R55" s="40" t="s">
        <v>34</v>
      </c>
      <c r="S55" s="40" t="s">
        <v>34</v>
      </c>
    </row>
    <row r="56" spans="1:19" s="29" customFormat="1" ht="10.5" thickBot="1" x14ac:dyDescent="0.25">
      <c r="A56" s="29" t="s">
        <v>35</v>
      </c>
      <c r="B56" s="23"/>
      <c r="C56" s="345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74" t="s">
        <v>10</v>
      </c>
      <c r="R56" s="74" t="s">
        <v>11</v>
      </c>
      <c r="S56" s="74" t="s">
        <v>12</v>
      </c>
    </row>
    <row r="57" spans="1:19" s="29" customFormat="1" x14ac:dyDescent="0.2">
      <c r="A57" s="29" t="s">
        <v>508</v>
      </c>
      <c r="B57" s="30" t="s">
        <v>36</v>
      </c>
      <c r="C57" s="346"/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23">
        <f t="shared" ref="Q57:Q120" si="5">SUM(D57:P57)</f>
        <v>0</v>
      </c>
      <c r="R57" s="23">
        <v>0</v>
      </c>
      <c r="S57" s="23">
        <f t="shared" ref="S57:S114" si="6">Q57+R57</f>
        <v>0</v>
      </c>
    </row>
    <row r="58" spans="1:19" s="29" customFormat="1" x14ac:dyDescent="0.2">
      <c r="A58" s="29" t="s">
        <v>509</v>
      </c>
      <c r="B58" s="30" t="s">
        <v>236</v>
      </c>
      <c r="C58" s="341"/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23">
        <f t="shared" si="5"/>
        <v>0</v>
      </c>
      <c r="R58" s="23">
        <v>0</v>
      </c>
      <c r="S58" s="23">
        <f>Q58+R58</f>
        <v>0</v>
      </c>
    </row>
    <row r="59" spans="1:19" s="29" customFormat="1" x14ac:dyDescent="0.2">
      <c r="A59" s="29" t="s">
        <v>510</v>
      </c>
      <c r="B59" s="30" t="s">
        <v>247</v>
      </c>
      <c r="C59" s="341"/>
      <c r="D59" s="186">
        <v>0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186">
        <v>0</v>
      </c>
      <c r="K59" s="186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23">
        <f t="shared" si="5"/>
        <v>0</v>
      </c>
      <c r="R59" s="23">
        <v>0</v>
      </c>
      <c r="S59" s="23">
        <f>Q59+R59</f>
        <v>0</v>
      </c>
    </row>
    <row r="60" spans="1:19" s="29" customFormat="1" x14ac:dyDescent="0.2">
      <c r="A60" s="29" t="s">
        <v>511</v>
      </c>
      <c r="B60" s="30" t="s">
        <v>512</v>
      </c>
      <c r="C60" s="341"/>
      <c r="D60" s="186">
        <v>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23">
        <f t="shared" si="5"/>
        <v>0</v>
      </c>
      <c r="R60" s="23">
        <v>0</v>
      </c>
      <c r="S60" s="23">
        <f t="shared" si="6"/>
        <v>0</v>
      </c>
    </row>
    <row r="61" spans="1:19" s="29" customFormat="1" x14ac:dyDescent="0.2">
      <c r="A61" s="29" t="s">
        <v>513</v>
      </c>
      <c r="B61" s="30" t="s">
        <v>248</v>
      </c>
      <c r="C61" s="341"/>
      <c r="D61" s="186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0</v>
      </c>
      <c r="J61" s="186">
        <v>0</v>
      </c>
      <c r="K61" s="186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23">
        <f t="shared" si="5"/>
        <v>0</v>
      </c>
      <c r="R61" s="23">
        <v>0</v>
      </c>
      <c r="S61" s="23">
        <f t="shared" si="6"/>
        <v>0</v>
      </c>
    </row>
    <row r="62" spans="1:19" s="29" customFormat="1" x14ac:dyDescent="0.2">
      <c r="A62" s="29" t="s">
        <v>37</v>
      </c>
      <c r="B62" s="30" t="s">
        <v>38</v>
      </c>
      <c r="C62" s="341"/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23">
        <f t="shared" si="5"/>
        <v>0</v>
      </c>
      <c r="R62" s="23">
        <v>0</v>
      </c>
      <c r="S62" s="23">
        <f t="shared" si="6"/>
        <v>0</v>
      </c>
    </row>
    <row r="63" spans="1:19" s="29" customFormat="1" x14ac:dyDescent="0.2">
      <c r="A63" s="29" t="s">
        <v>514</v>
      </c>
      <c r="B63" s="30" t="s">
        <v>237</v>
      </c>
      <c r="C63" s="341"/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186">
        <v>0</v>
      </c>
      <c r="K63" s="186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23">
        <f t="shared" si="5"/>
        <v>0</v>
      </c>
      <c r="R63" s="23">
        <v>0</v>
      </c>
      <c r="S63" s="23">
        <f t="shared" si="6"/>
        <v>0</v>
      </c>
    </row>
    <row r="64" spans="1:19" s="29" customFormat="1" x14ac:dyDescent="0.2">
      <c r="A64" s="29" t="s">
        <v>515</v>
      </c>
      <c r="B64" s="30" t="s">
        <v>39</v>
      </c>
      <c r="C64" s="341"/>
      <c r="D64" s="186">
        <v>0</v>
      </c>
      <c r="E64" s="186">
        <v>0</v>
      </c>
      <c r="F64" s="186">
        <v>0</v>
      </c>
      <c r="G64" s="186">
        <v>0</v>
      </c>
      <c r="H64" s="186">
        <v>0</v>
      </c>
      <c r="I64" s="186">
        <v>0</v>
      </c>
      <c r="J64" s="186">
        <v>0</v>
      </c>
      <c r="K64" s="186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23">
        <f t="shared" si="5"/>
        <v>0</v>
      </c>
      <c r="R64" s="23">
        <v>0</v>
      </c>
      <c r="S64" s="23">
        <f t="shared" si="6"/>
        <v>0</v>
      </c>
    </row>
    <row r="65" spans="1:19" s="29" customFormat="1" x14ac:dyDescent="0.2">
      <c r="A65" s="29" t="s">
        <v>516</v>
      </c>
      <c r="B65" s="30" t="s">
        <v>249</v>
      </c>
      <c r="C65" s="341"/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186">
        <v>0</v>
      </c>
      <c r="K65" s="186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23">
        <f t="shared" si="5"/>
        <v>0</v>
      </c>
      <c r="R65" s="23">
        <v>0</v>
      </c>
      <c r="S65" s="23">
        <f>Q65+R65</f>
        <v>0</v>
      </c>
    </row>
    <row r="66" spans="1:19" s="29" customFormat="1" x14ac:dyDescent="0.2">
      <c r="A66" s="29" t="s">
        <v>174</v>
      </c>
      <c r="B66" s="30" t="s">
        <v>173</v>
      </c>
      <c r="C66" s="341"/>
      <c r="D66" s="186">
        <v>0</v>
      </c>
      <c r="E66" s="186">
        <v>0</v>
      </c>
      <c r="F66" s="186">
        <v>0</v>
      </c>
      <c r="G66" s="186">
        <v>0</v>
      </c>
      <c r="H66" s="186">
        <v>0</v>
      </c>
      <c r="I66" s="186">
        <v>0</v>
      </c>
      <c r="J66" s="186">
        <v>0</v>
      </c>
      <c r="K66" s="186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23">
        <f t="shared" si="5"/>
        <v>0</v>
      </c>
      <c r="R66" s="23">
        <v>0</v>
      </c>
      <c r="S66" s="23">
        <f>Q66+R66</f>
        <v>0</v>
      </c>
    </row>
    <row r="67" spans="1:19" s="29" customFormat="1" x14ac:dyDescent="0.2">
      <c r="A67" s="29" t="s">
        <v>517</v>
      </c>
      <c r="B67" s="30" t="s">
        <v>40</v>
      </c>
      <c r="C67" s="341"/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I67" s="186">
        <v>0</v>
      </c>
      <c r="J67" s="186">
        <v>0</v>
      </c>
      <c r="K67" s="186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23">
        <f t="shared" si="5"/>
        <v>0</v>
      </c>
      <c r="R67" s="23">
        <v>0</v>
      </c>
      <c r="S67" s="23">
        <f t="shared" si="6"/>
        <v>0</v>
      </c>
    </row>
    <row r="68" spans="1:19" s="29" customFormat="1" x14ac:dyDescent="0.2">
      <c r="A68" s="29" t="s">
        <v>518</v>
      </c>
      <c r="B68" s="30" t="s">
        <v>204</v>
      </c>
      <c r="C68" s="341"/>
      <c r="D68" s="186">
        <v>0</v>
      </c>
      <c r="E68" s="186">
        <v>0</v>
      </c>
      <c r="F68" s="186">
        <v>0</v>
      </c>
      <c r="G68" s="186">
        <v>0</v>
      </c>
      <c r="H68" s="186">
        <v>0</v>
      </c>
      <c r="I68" s="186">
        <v>0</v>
      </c>
      <c r="J68" s="186">
        <v>0</v>
      </c>
      <c r="K68" s="186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23">
        <f t="shared" si="5"/>
        <v>0</v>
      </c>
      <c r="R68" s="23">
        <v>0</v>
      </c>
      <c r="S68" s="23">
        <f>Q68+R68</f>
        <v>0</v>
      </c>
    </row>
    <row r="69" spans="1:19" s="29" customFormat="1" x14ac:dyDescent="0.2">
      <c r="A69" s="29" t="s">
        <v>206</v>
      </c>
      <c r="B69" s="30" t="s">
        <v>205</v>
      </c>
      <c r="C69" s="341"/>
      <c r="D69" s="186">
        <v>0</v>
      </c>
      <c r="E69" s="186">
        <v>0</v>
      </c>
      <c r="F69" s="186">
        <v>0</v>
      </c>
      <c r="G69" s="186">
        <v>0</v>
      </c>
      <c r="H69" s="186">
        <v>0</v>
      </c>
      <c r="I69" s="186">
        <v>0</v>
      </c>
      <c r="J69" s="186">
        <v>0</v>
      </c>
      <c r="K69" s="186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3">
        <f t="shared" si="5"/>
        <v>0</v>
      </c>
      <c r="R69" s="23">
        <v>0</v>
      </c>
      <c r="S69" s="23">
        <f>Q69+R69</f>
        <v>0</v>
      </c>
    </row>
    <row r="70" spans="1:19" s="29" customFormat="1" x14ac:dyDescent="0.2">
      <c r="A70" s="29" t="s">
        <v>250</v>
      </c>
      <c r="B70" s="30" t="s">
        <v>251</v>
      </c>
      <c r="C70" s="341"/>
      <c r="D70" s="186">
        <v>0</v>
      </c>
      <c r="E70" s="186">
        <v>0</v>
      </c>
      <c r="F70" s="186">
        <v>0</v>
      </c>
      <c r="G70" s="186">
        <v>0</v>
      </c>
      <c r="H70" s="186">
        <v>0</v>
      </c>
      <c r="I70" s="186">
        <v>0</v>
      </c>
      <c r="J70" s="186">
        <v>0</v>
      </c>
      <c r="K70" s="186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23">
        <f t="shared" si="5"/>
        <v>0</v>
      </c>
      <c r="R70" s="23">
        <v>0</v>
      </c>
      <c r="S70" s="23">
        <f>Q70+R70</f>
        <v>0</v>
      </c>
    </row>
    <row r="71" spans="1:19" s="29" customFormat="1" x14ac:dyDescent="0.2">
      <c r="A71" s="29" t="s">
        <v>519</v>
      </c>
      <c r="B71" s="30" t="s">
        <v>41</v>
      </c>
      <c r="C71" s="341"/>
      <c r="D71" s="186">
        <v>0</v>
      </c>
      <c r="E71" s="186">
        <v>0</v>
      </c>
      <c r="F71" s="186">
        <v>0</v>
      </c>
      <c r="G71" s="186">
        <v>0</v>
      </c>
      <c r="H71" s="186">
        <v>0</v>
      </c>
      <c r="I71" s="186">
        <v>0</v>
      </c>
      <c r="J71" s="186">
        <v>0</v>
      </c>
      <c r="K71" s="186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23">
        <f t="shared" si="5"/>
        <v>0</v>
      </c>
      <c r="R71" s="23">
        <v>0</v>
      </c>
      <c r="S71" s="23">
        <f t="shared" si="6"/>
        <v>0</v>
      </c>
    </row>
    <row r="72" spans="1:19" s="29" customFormat="1" x14ac:dyDescent="0.2">
      <c r="A72" s="29" t="s">
        <v>520</v>
      </c>
      <c r="B72" s="30" t="s">
        <v>223</v>
      </c>
      <c r="C72" s="341"/>
      <c r="D72" s="186">
        <v>0</v>
      </c>
      <c r="E72" s="186">
        <v>0</v>
      </c>
      <c r="F72" s="186">
        <v>0</v>
      </c>
      <c r="G72" s="186">
        <v>0</v>
      </c>
      <c r="H72" s="186">
        <v>0</v>
      </c>
      <c r="I72" s="186">
        <v>0</v>
      </c>
      <c r="J72" s="186">
        <v>0</v>
      </c>
      <c r="K72" s="186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3">
        <f t="shared" si="5"/>
        <v>0</v>
      </c>
      <c r="R72" s="23">
        <v>0</v>
      </c>
      <c r="S72" s="23">
        <f t="shared" si="6"/>
        <v>0</v>
      </c>
    </row>
    <row r="73" spans="1:19" s="29" customFormat="1" x14ac:dyDescent="0.2">
      <c r="A73" s="29" t="s">
        <v>521</v>
      </c>
      <c r="B73" s="30" t="s">
        <v>207</v>
      </c>
      <c r="C73" s="341"/>
      <c r="D73" s="186">
        <v>0</v>
      </c>
      <c r="E73" s="186">
        <v>0</v>
      </c>
      <c r="F73" s="186">
        <v>0</v>
      </c>
      <c r="G73" s="186">
        <v>0</v>
      </c>
      <c r="H73" s="186">
        <v>0</v>
      </c>
      <c r="I73" s="186">
        <v>0</v>
      </c>
      <c r="J73" s="186">
        <v>0</v>
      </c>
      <c r="K73" s="186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23">
        <f t="shared" si="5"/>
        <v>0</v>
      </c>
      <c r="R73" s="23">
        <v>0</v>
      </c>
      <c r="S73" s="23">
        <f>Q73+R73</f>
        <v>0</v>
      </c>
    </row>
    <row r="74" spans="1:19" s="29" customFormat="1" x14ac:dyDescent="0.2">
      <c r="A74" s="29" t="s">
        <v>522</v>
      </c>
      <c r="B74" s="30" t="s">
        <v>523</v>
      </c>
      <c r="C74" s="341"/>
      <c r="D74" s="186">
        <v>0</v>
      </c>
      <c r="E74" s="186">
        <v>0</v>
      </c>
      <c r="F74" s="186">
        <v>0</v>
      </c>
      <c r="G74" s="186">
        <v>0</v>
      </c>
      <c r="H74" s="186">
        <v>0</v>
      </c>
      <c r="I74" s="186">
        <v>0</v>
      </c>
      <c r="J74" s="186">
        <v>0</v>
      </c>
      <c r="K74" s="186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23">
        <f t="shared" si="5"/>
        <v>0</v>
      </c>
      <c r="R74" s="23">
        <v>0</v>
      </c>
      <c r="S74" s="23">
        <f>Q74+R74</f>
        <v>0</v>
      </c>
    </row>
    <row r="75" spans="1:19" s="29" customFormat="1" x14ac:dyDescent="0.2">
      <c r="A75" s="29" t="s">
        <v>42</v>
      </c>
      <c r="B75" s="30" t="s">
        <v>43</v>
      </c>
      <c r="C75" s="341"/>
      <c r="D75" s="186">
        <v>0</v>
      </c>
      <c r="E75" s="186">
        <v>0</v>
      </c>
      <c r="F75" s="186">
        <v>0</v>
      </c>
      <c r="G75" s="186">
        <v>0</v>
      </c>
      <c r="H75" s="186">
        <v>0</v>
      </c>
      <c r="I75" s="186">
        <v>0</v>
      </c>
      <c r="J75" s="186">
        <v>0</v>
      </c>
      <c r="K75" s="186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3">
        <f t="shared" si="5"/>
        <v>0</v>
      </c>
      <c r="R75" s="23">
        <v>0</v>
      </c>
      <c r="S75" s="23">
        <f t="shared" si="6"/>
        <v>0</v>
      </c>
    </row>
    <row r="76" spans="1:19" s="29" customFormat="1" x14ac:dyDescent="0.2">
      <c r="A76" s="29" t="s">
        <v>44</v>
      </c>
      <c r="B76" s="30" t="s">
        <v>45</v>
      </c>
      <c r="C76" s="341"/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23">
        <f t="shared" si="5"/>
        <v>0</v>
      </c>
      <c r="R76" s="23">
        <v>0</v>
      </c>
      <c r="S76" s="23">
        <f t="shared" si="6"/>
        <v>0</v>
      </c>
    </row>
    <row r="77" spans="1:19" s="29" customFormat="1" x14ac:dyDescent="0.2">
      <c r="A77" s="29" t="s">
        <v>524</v>
      </c>
      <c r="B77" s="30" t="s">
        <v>46</v>
      </c>
      <c r="C77" s="341"/>
      <c r="D77" s="186">
        <v>0</v>
      </c>
      <c r="E77" s="186">
        <v>0</v>
      </c>
      <c r="F77" s="186">
        <v>0</v>
      </c>
      <c r="G77" s="186">
        <v>0</v>
      </c>
      <c r="H77" s="186">
        <v>0</v>
      </c>
      <c r="I77" s="186">
        <v>0</v>
      </c>
      <c r="J77" s="186">
        <v>0</v>
      </c>
      <c r="K77" s="186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23">
        <f t="shared" si="5"/>
        <v>0</v>
      </c>
      <c r="R77" s="23">
        <v>0</v>
      </c>
      <c r="S77" s="23">
        <f t="shared" si="6"/>
        <v>0</v>
      </c>
    </row>
    <row r="78" spans="1:19" s="29" customFormat="1" x14ac:dyDescent="0.2">
      <c r="A78" s="29" t="s">
        <v>525</v>
      </c>
      <c r="B78" s="30" t="s">
        <v>47</v>
      </c>
      <c r="C78" s="341"/>
      <c r="D78" s="186">
        <v>0</v>
      </c>
      <c r="E78" s="186">
        <v>0</v>
      </c>
      <c r="F78" s="186">
        <v>0</v>
      </c>
      <c r="G78" s="186">
        <v>0</v>
      </c>
      <c r="H78" s="186">
        <v>0</v>
      </c>
      <c r="I78" s="186">
        <v>0</v>
      </c>
      <c r="J78" s="186">
        <v>0</v>
      </c>
      <c r="K78" s="186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23">
        <f t="shared" si="5"/>
        <v>0</v>
      </c>
      <c r="R78" s="23">
        <v>0</v>
      </c>
      <c r="S78" s="23">
        <f t="shared" si="6"/>
        <v>0</v>
      </c>
    </row>
    <row r="79" spans="1:19" s="29" customFormat="1" x14ac:dyDescent="0.2">
      <c r="A79" s="29" t="s">
        <v>526</v>
      </c>
      <c r="B79" s="30" t="s">
        <v>48</v>
      </c>
      <c r="C79" s="341"/>
      <c r="D79" s="186">
        <v>0</v>
      </c>
      <c r="E79" s="186">
        <v>0</v>
      </c>
      <c r="F79" s="186">
        <v>0</v>
      </c>
      <c r="G79" s="186">
        <v>0</v>
      </c>
      <c r="H79" s="186">
        <v>0</v>
      </c>
      <c r="I79" s="186">
        <v>0</v>
      </c>
      <c r="J79" s="186">
        <v>0</v>
      </c>
      <c r="K79" s="186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23">
        <f t="shared" si="5"/>
        <v>0</v>
      </c>
      <c r="R79" s="23">
        <v>0</v>
      </c>
      <c r="S79" s="23">
        <f t="shared" si="6"/>
        <v>0</v>
      </c>
    </row>
    <row r="80" spans="1:19" s="29" customFormat="1" x14ac:dyDescent="0.2">
      <c r="A80" s="29" t="s">
        <v>527</v>
      </c>
      <c r="B80" s="30" t="s">
        <v>528</v>
      </c>
      <c r="C80" s="341"/>
      <c r="D80" s="186">
        <v>0</v>
      </c>
      <c r="E80" s="186">
        <v>0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23">
        <f t="shared" si="5"/>
        <v>0</v>
      </c>
      <c r="R80" s="23">
        <v>0</v>
      </c>
      <c r="S80" s="23">
        <f t="shared" si="6"/>
        <v>0</v>
      </c>
    </row>
    <row r="81" spans="1:19" s="29" customFormat="1" x14ac:dyDescent="0.2">
      <c r="A81" s="29" t="s">
        <v>529</v>
      </c>
      <c r="B81" s="30" t="s">
        <v>49</v>
      </c>
      <c r="C81" s="341"/>
      <c r="D81" s="186">
        <v>0</v>
      </c>
      <c r="E81" s="186">
        <v>0</v>
      </c>
      <c r="F81" s="186">
        <v>0</v>
      </c>
      <c r="G81" s="186">
        <v>0</v>
      </c>
      <c r="H81" s="186">
        <v>0</v>
      </c>
      <c r="I81" s="186">
        <v>0</v>
      </c>
      <c r="J81" s="186">
        <v>0</v>
      </c>
      <c r="K81" s="186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23">
        <f t="shared" si="5"/>
        <v>0</v>
      </c>
      <c r="R81" s="23">
        <v>0</v>
      </c>
      <c r="S81" s="23">
        <f t="shared" si="6"/>
        <v>0</v>
      </c>
    </row>
    <row r="82" spans="1:19" s="29" customFormat="1" x14ac:dyDescent="0.2">
      <c r="A82" s="29" t="s">
        <v>530</v>
      </c>
      <c r="B82" s="30" t="s">
        <v>208</v>
      </c>
      <c r="C82" s="341"/>
      <c r="D82" s="186">
        <v>0</v>
      </c>
      <c r="E82" s="186">
        <v>0</v>
      </c>
      <c r="F82" s="186">
        <v>0</v>
      </c>
      <c r="G82" s="186">
        <v>0</v>
      </c>
      <c r="H82" s="186">
        <v>0</v>
      </c>
      <c r="I82" s="186">
        <v>0</v>
      </c>
      <c r="J82" s="186">
        <v>0</v>
      </c>
      <c r="K82" s="186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23">
        <f t="shared" si="5"/>
        <v>0</v>
      </c>
      <c r="R82" s="23">
        <v>0</v>
      </c>
      <c r="S82" s="23">
        <f>Q82+R82</f>
        <v>0</v>
      </c>
    </row>
    <row r="83" spans="1:19" s="29" customFormat="1" x14ac:dyDescent="0.2">
      <c r="A83" s="29" t="s">
        <v>531</v>
      </c>
      <c r="B83" s="30" t="s">
        <v>238</v>
      </c>
      <c r="C83" s="341"/>
      <c r="D83" s="186">
        <v>0</v>
      </c>
      <c r="E83" s="186">
        <v>0</v>
      </c>
      <c r="F83" s="186">
        <v>0</v>
      </c>
      <c r="G83" s="186">
        <v>0</v>
      </c>
      <c r="H83" s="186">
        <v>0</v>
      </c>
      <c r="I83" s="186">
        <v>0</v>
      </c>
      <c r="J83" s="186">
        <v>0</v>
      </c>
      <c r="K83" s="186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23">
        <f t="shared" si="5"/>
        <v>0</v>
      </c>
      <c r="R83" s="23">
        <v>0</v>
      </c>
      <c r="S83" s="23">
        <f>Q83+R83</f>
        <v>0</v>
      </c>
    </row>
    <row r="84" spans="1:19" s="29" customFormat="1" x14ac:dyDescent="0.2">
      <c r="A84" s="29" t="s">
        <v>532</v>
      </c>
      <c r="B84" s="30" t="s">
        <v>239</v>
      </c>
      <c r="C84" s="341"/>
      <c r="D84" s="186">
        <v>0</v>
      </c>
      <c r="E84" s="186">
        <v>0</v>
      </c>
      <c r="F84" s="186">
        <v>0</v>
      </c>
      <c r="G84" s="186">
        <v>0</v>
      </c>
      <c r="H84" s="186">
        <v>0</v>
      </c>
      <c r="I84" s="186">
        <v>0</v>
      </c>
      <c r="J84" s="186">
        <v>0</v>
      </c>
      <c r="K84" s="186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23">
        <f t="shared" si="5"/>
        <v>0</v>
      </c>
      <c r="R84" s="23">
        <v>0</v>
      </c>
      <c r="S84" s="23">
        <f>Q84+R84</f>
        <v>0</v>
      </c>
    </row>
    <row r="85" spans="1:19" s="29" customFormat="1" x14ac:dyDescent="0.2">
      <c r="A85" s="29" t="s">
        <v>533</v>
      </c>
      <c r="B85" s="30" t="s">
        <v>240</v>
      </c>
      <c r="C85" s="341"/>
      <c r="D85" s="186">
        <v>0</v>
      </c>
      <c r="E85" s="186">
        <v>0</v>
      </c>
      <c r="F85" s="186">
        <v>0</v>
      </c>
      <c r="G85" s="186">
        <v>0</v>
      </c>
      <c r="H85" s="186">
        <v>0</v>
      </c>
      <c r="I85" s="186">
        <v>0</v>
      </c>
      <c r="J85" s="186">
        <v>0</v>
      </c>
      <c r="K85" s="186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23">
        <f t="shared" si="5"/>
        <v>0</v>
      </c>
      <c r="R85" s="23">
        <v>0</v>
      </c>
      <c r="S85" s="23">
        <f>Q85+R85</f>
        <v>0</v>
      </c>
    </row>
    <row r="86" spans="1:19" s="29" customFormat="1" x14ac:dyDescent="0.2">
      <c r="A86" s="29" t="s">
        <v>534</v>
      </c>
      <c r="B86" s="30" t="s">
        <v>50</v>
      </c>
      <c r="C86" s="341"/>
      <c r="D86" s="186">
        <v>0</v>
      </c>
      <c r="E86" s="186">
        <v>0</v>
      </c>
      <c r="F86" s="186">
        <v>0</v>
      </c>
      <c r="G86" s="186">
        <v>0</v>
      </c>
      <c r="H86" s="186">
        <v>0</v>
      </c>
      <c r="I86" s="186">
        <v>0</v>
      </c>
      <c r="J86" s="186">
        <v>0</v>
      </c>
      <c r="K86" s="186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23">
        <f t="shared" si="5"/>
        <v>0</v>
      </c>
      <c r="R86" s="23">
        <v>0</v>
      </c>
      <c r="S86" s="23">
        <f t="shared" si="6"/>
        <v>0</v>
      </c>
    </row>
    <row r="87" spans="1:19" s="29" customFormat="1" x14ac:dyDescent="0.2">
      <c r="A87" s="29" t="s">
        <v>535</v>
      </c>
      <c r="B87" s="30" t="s">
        <v>252</v>
      </c>
      <c r="C87" s="341"/>
      <c r="D87" s="186">
        <v>0</v>
      </c>
      <c r="E87" s="186">
        <v>0</v>
      </c>
      <c r="F87" s="186">
        <v>0</v>
      </c>
      <c r="G87" s="186">
        <v>0</v>
      </c>
      <c r="H87" s="186">
        <v>0</v>
      </c>
      <c r="I87" s="186">
        <v>0</v>
      </c>
      <c r="J87" s="186">
        <v>0</v>
      </c>
      <c r="K87" s="186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23">
        <f t="shared" si="5"/>
        <v>0</v>
      </c>
      <c r="R87" s="23">
        <v>0</v>
      </c>
      <c r="S87" s="23">
        <f>Q87+R87</f>
        <v>0</v>
      </c>
    </row>
    <row r="88" spans="1:19" s="29" customFormat="1" x14ac:dyDescent="0.2">
      <c r="A88" s="29" t="s">
        <v>536</v>
      </c>
      <c r="B88" s="30" t="s">
        <v>51</v>
      </c>
      <c r="C88" s="341"/>
      <c r="D88" s="186">
        <v>0</v>
      </c>
      <c r="E88" s="186">
        <v>0</v>
      </c>
      <c r="F88" s="186">
        <v>0</v>
      </c>
      <c r="G88" s="186">
        <v>0</v>
      </c>
      <c r="H88" s="186">
        <v>0</v>
      </c>
      <c r="I88" s="186">
        <v>0</v>
      </c>
      <c r="J88" s="186">
        <v>0</v>
      </c>
      <c r="K88" s="186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23">
        <f t="shared" si="5"/>
        <v>0</v>
      </c>
      <c r="R88" s="23">
        <v>0</v>
      </c>
      <c r="S88" s="23">
        <f t="shared" si="6"/>
        <v>0</v>
      </c>
    </row>
    <row r="89" spans="1:19" s="29" customFormat="1" x14ac:dyDescent="0.2">
      <c r="A89" s="29" t="s">
        <v>537</v>
      </c>
      <c r="B89" s="30" t="s">
        <v>241</v>
      </c>
      <c r="C89" s="341"/>
      <c r="D89" s="186">
        <v>0</v>
      </c>
      <c r="E89" s="186">
        <v>0</v>
      </c>
      <c r="F89" s="186">
        <v>0</v>
      </c>
      <c r="G89" s="186">
        <v>0</v>
      </c>
      <c r="H89" s="186">
        <v>0</v>
      </c>
      <c r="I89" s="186">
        <v>0</v>
      </c>
      <c r="J89" s="186">
        <v>0</v>
      </c>
      <c r="K89" s="186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23">
        <f t="shared" si="5"/>
        <v>0</v>
      </c>
      <c r="R89" s="23">
        <v>0</v>
      </c>
      <c r="S89" s="23">
        <f t="shared" si="6"/>
        <v>0</v>
      </c>
    </row>
    <row r="90" spans="1:19" s="29" customFormat="1" x14ac:dyDescent="0.2">
      <c r="A90" s="29" t="s">
        <v>538</v>
      </c>
      <c r="B90" s="30" t="s">
        <v>242</v>
      </c>
      <c r="C90" s="341"/>
      <c r="D90" s="186">
        <v>0</v>
      </c>
      <c r="E90" s="186">
        <v>0</v>
      </c>
      <c r="F90" s="186">
        <v>0</v>
      </c>
      <c r="G90" s="186">
        <v>0</v>
      </c>
      <c r="H90" s="186">
        <v>0</v>
      </c>
      <c r="I90" s="186">
        <v>0</v>
      </c>
      <c r="J90" s="186">
        <v>0</v>
      </c>
      <c r="K90" s="186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23">
        <f t="shared" si="5"/>
        <v>0</v>
      </c>
      <c r="R90" s="23">
        <v>0</v>
      </c>
      <c r="S90" s="23">
        <f>Q90+R90</f>
        <v>0</v>
      </c>
    </row>
    <row r="91" spans="1:19" s="29" customFormat="1" x14ac:dyDescent="0.2">
      <c r="A91" s="29" t="s">
        <v>539</v>
      </c>
      <c r="B91" s="30" t="s">
        <v>540</v>
      </c>
      <c r="C91" s="341"/>
      <c r="D91" s="186">
        <v>0</v>
      </c>
      <c r="E91" s="186">
        <v>0</v>
      </c>
      <c r="F91" s="186">
        <v>0</v>
      </c>
      <c r="G91" s="186">
        <v>0</v>
      </c>
      <c r="H91" s="186">
        <v>0</v>
      </c>
      <c r="I91" s="186">
        <v>0</v>
      </c>
      <c r="J91" s="186">
        <v>0</v>
      </c>
      <c r="K91" s="186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23">
        <f t="shared" si="5"/>
        <v>0</v>
      </c>
      <c r="R91" s="23">
        <v>0</v>
      </c>
      <c r="S91" s="23">
        <f>Q91+R91</f>
        <v>0</v>
      </c>
    </row>
    <row r="92" spans="1:19" s="29" customFormat="1" x14ac:dyDescent="0.2">
      <c r="A92" s="29" t="s">
        <v>541</v>
      </c>
      <c r="B92" s="30" t="s">
        <v>277</v>
      </c>
      <c r="C92" s="341"/>
      <c r="D92" s="186">
        <v>0</v>
      </c>
      <c r="E92" s="186">
        <v>0</v>
      </c>
      <c r="F92" s="186">
        <v>0</v>
      </c>
      <c r="G92" s="186">
        <v>0</v>
      </c>
      <c r="H92" s="186">
        <v>0</v>
      </c>
      <c r="I92" s="186">
        <v>0</v>
      </c>
      <c r="J92" s="186">
        <v>0</v>
      </c>
      <c r="K92" s="186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23">
        <f t="shared" si="5"/>
        <v>0</v>
      </c>
      <c r="R92" s="23">
        <v>0</v>
      </c>
      <c r="S92" s="23">
        <f t="shared" si="6"/>
        <v>0</v>
      </c>
    </row>
    <row r="93" spans="1:19" s="29" customFormat="1" x14ac:dyDescent="0.2">
      <c r="A93" s="29" t="s">
        <v>542</v>
      </c>
      <c r="B93" s="30" t="s">
        <v>52</v>
      </c>
      <c r="C93" s="341"/>
      <c r="D93" s="186">
        <v>0</v>
      </c>
      <c r="E93" s="186">
        <v>0</v>
      </c>
      <c r="F93" s="186">
        <v>0</v>
      </c>
      <c r="G93" s="186">
        <v>0</v>
      </c>
      <c r="H93" s="186">
        <v>0</v>
      </c>
      <c r="I93" s="186">
        <v>0</v>
      </c>
      <c r="J93" s="186">
        <v>0</v>
      </c>
      <c r="K93" s="186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23">
        <f t="shared" si="5"/>
        <v>0</v>
      </c>
      <c r="R93" s="23">
        <v>0</v>
      </c>
      <c r="S93" s="23">
        <f t="shared" si="6"/>
        <v>0</v>
      </c>
    </row>
    <row r="94" spans="1:19" s="29" customFormat="1" x14ac:dyDescent="0.2">
      <c r="A94" s="29" t="s">
        <v>543</v>
      </c>
      <c r="B94" s="30" t="s">
        <v>544</v>
      </c>
      <c r="C94" s="341"/>
      <c r="D94" s="186">
        <v>0</v>
      </c>
      <c r="E94" s="186">
        <v>0</v>
      </c>
      <c r="F94" s="186">
        <v>0</v>
      </c>
      <c r="G94" s="186">
        <v>0</v>
      </c>
      <c r="H94" s="186">
        <v>0</v>
      </c>
      <c r="I94" s="186">
        <v>0</v>
      </c>
      <c r="J94" s="186">
        <v>0</v>
      </c>
      <c r="K94" s="186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23">
        <f t="shared" si="5"/>
        <v>0</v>
      </c>
      <c r="R94" s="23">
        <v>0</v>
      </c>
      <c r="S94" s="23">
        <f>Q94+R94</f>
        <v>0</v>
      </c>
    </row>
    <row r="95" spans="1:19" s="29" customFormat="1" x14ac:dyDescent="0.2">
      <c r="A95" s="29" t="s">
        <v>545</v>
      </c>
      <c r="B95" s="30" t="s">
        <v>253</v>
      </c>
      <c r="C95" s="341"/>
      <c r="D95" s="186">
        <v>0</v>
      </c>
      <c r="E95" s="186">
        <v>0</v>
      </c>
      <c r="F95" s="186">
        <v>0</v>
      </c>
      <c r="G95" s="186">
        <v>0</v>
      </c>
      <c r="H95" s="186">
        <v>0</v>
      </c>
      <c r="I95" s="186">
        <v>0</v>
      </c>
      <c r="J95" s="186">
        <v>0</v>
      </c>
      <c r="K95" s="186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23">
        <f t="shared" si="5"/>
        <v>0</v>
      </c>
      <c r="R95" s="23">
        <v>0</v>
      </c>
      <c r="S95" s="23">
        <f>Q95+R95</f>
        <v>0</v>
      </c>
    </row>
    <row r="96" spans="1:19" s="29" customFormat="1" x14ac:dyDescent="0.2">
      <c r="A96" s="29" t="s">
        <v>546</v>
      </c>
      <c r="B96" s="30" t="s">
        <v>224</v>
      </c>
      <c r="C96" s="341"/>
      <c r="D96" s="186">
        <v>0</v>
      </c>
      <c r="E96" s="186">
        <v>0</v>
      </c>
      <c r="F96" s="186">
        <v>0</v>
      </c>
      <c r="G96" s="186">
        <v>0</v>
      </c>
      <c r="H96" s="186">
        <v>0</v>
      </c>
      <c r="I96" s="186">
        <v>0</v>
      </c>
      <c r="J96" s="186">
        <v>0</v>
      </c>
      <c r="K96" s="186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23">
        <f t="shared" si="5"/>
        <v>0</v>
      </c>
      <c r="R96" s="23">
        <v>0</v>
      </c>
      <c r="S96" s="23">
        <f>Q96+R96</f>
        <v>0</v>
      </c>
    </row>
    <row r="97" spans="1:19" s="29" customFormat="1" x14ac:dyDescent="0.2">
      <c r="A97" s="29" t="s">
        <v>547</v>
      </c>
      <c r="B97" s="30" t="s">
        <v>53</v>
      </c>
      <c r="C97" s="341"/>
      <c r="D97" s="186">
        <v>0</v>
      </c>
      <c r="E97" s="186">
        <v>0</v>
      </c>
      <c r="F97" s="186">
        <v>0</v>
      </c>
      <c r="G97" s="186">
        <v>0</v>
      </c>
      <c r="H97" s="186">
        <v>0</v>
      </c>
      <c r="I97" s="186">
        <v>0</v>
      </c>
      <c r="J97" s="186">
        <v>0</v>
      </c>
      <c r="K97" s="186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23">
        <f t="shared" si="5"/>
        <v>0</v>
      </c>
      <c r="R97" s="23">
        <v>0</v>
      </c>
      <c r="S97" s="23">
        <f t="shared" si="6"/>
        <v>0</v>
      </c>
    </row>
    <row r="98" spans="1:19" s="29" customFormat="1" x14ac:dyDescent="0.2">
      <c r="A98" s="29" t="s">
        <v>548</v>
      </c>
      <c r="B98" s="30" t="s">
        <v>225</v>
      </c>
      <c r="C98" s="341"/>
      <c r="D98" s="186">
        <v>0</v>
      </c>
      <c r="E98" s="186">
        <v>0</v>
      </c>
      <c r="F98" s="186">
        <v>0</v>
      </c>
      <c r="G98" s="186">
        <v>0</v>
      </c>
      <c r="H98" s="186">
        <v>0</v>
      </c>
      <c r="I98" s="186">
        <v>0</v>
      </c>
      <c r="J98" s="186">
        <v>0</v>
      </c>
      <c r="K98" s="186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23">
        <f t="shared" si="5"/>
        <v>0</v>
      </c>
      <c r="R98" s="23">
        <v>0</v>
      </c>
      <c r="S98" s="23">
        <f t="shared" si="6"/>
        <v>0</v>
      </c>
    </row>
    <row r="99" spans="1:19" s="29" customFormat="1" x14ac:dyDescent="0.2">
      <c r="A99" s="29" t="s">
        <v>549</v>
      </c>
      <c r="B99" s="30" t="s">
        <v>175</v>
      </c>
      <c r="C99" s="341"/>
      <c r="D99" s="186">
        <v>0</v>
      </c>
      <c r="E99" s="186">
        <v>0</v>
      </c>
      <c r="F99" s="186">
        <v>0</v>
      </c>
      <c r="G99" s="186">
        <v>0</v>
      </c>
      <c r="H99" s="186">
        <v>0</v>
      </c>
      <c r="I99" s="186">
        <v>0</v>
      </c>
      <c r="J99" s="186">
        <v>0</v>
      </c>
      <c r="K99" s="186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23">
        <f t="shared" si="5"/>
        <v>0</v>
      </c>
      <c r="R99" s="23">
        <v>0</v>
      </c>
      <c r="S99" s="23">
        <f>Q99+R99</f>
        <v>0</v>
      </c>
    </row>
    <row r="100" spans="1:19" s="29" customFormat="1" x14ac:dyDescent="0.2">
      <c r="A100" s="29" t="s">
        <v>550</v>
      </c>
      <c r="B100" s="30" t="s">
        <v>209</v>
      </c>
      <c r="C100" s="341"/>
      <c r="D100" s="186">
        <v>0</v>
      </c>
      <c r="E100" s="186">
        <v>0</v>
      </c>
      <c r="F100" s="186">
        <v>0</v>
      </c>
      <c r="G100" s="186">
        <v>0</v>
      </c>
      <c r="H100" s="186">
        <v>0</v>
      </c>
      <c r="I100" s="186">
        <v>0</v>
      </c>
      <c r="J100" s="186">
        <v>0</v>
      </c>
      <c r="K100" s="186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23">
        <f t="shared" si="5"/>
        <v>0</v>
      </c>
      <c r="R100" s="23">
        <v>0</v>
      </c>
      <c r="S100" s="23">
        <f>Q100+R100</f>
        <v>0</v>
      </c>
    </row>
    <row r="101" spans="1:19" s="29" customFormat="1" x14ac:dyDescent="0.2">
      <c r="A101" s="29" t="s">
        <v>551</v>
      </c>
      <c r="B101" s="30" t="s">
        <v>552</v>
      </c>
      <c r="C101" s="341"/>
      <c r="D101" s="186">
        <v>0</v>
      </c>
      <c r="E101" s="186">
        <v>0</v>
      </c>
      <c r="F101" s="186">
        <v>0</v>
      </c>
      <c r="G101" s="186">
        <v>0</v>
      </c>
      <c r="H101" s="186">
        <v>0</v>
      </c>
      <c r="I101" s="186">
        <v>0</v>
      </c>
      <c r="J101" s="186">
        <v>0</v>
      </c>
      <c r="K101" s="186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23">
        <f t="shared" si="5"/>
        <v>0</v>
      </c>
      <c r="R101" s="23">
        <v>0</v>
      </c>
      <c r="S101" s="23">
        <f t="shared" si="6"/>
        <v>0</v>
      </c>
    </row>
    <row r="102" spans="1:19" s="29" customFormat="1" x14ac:dyDescent="0.2">
      <c r="A102" s="29" t="s">
        <v>553</v>
      </c>
      <c r="B102" s="30" t="s">
        <v>305</v>
      </c>
      <c r="C102" s="341"/>
      <c r="D102" s="186">
        <v>0</v>
      </c>
      <c r="E102" s="186">
        <v>0</v>
      </c>
      <c r="F102" s="186">
        <v>0</v>
      </c>
      <c r="G102" s="186">
        <v>0</v>
      </c>
      <c r="H102" s="186">
        <v>0</v>
      </c>
      <c r="I102" s="186">
        <v>0</v>
      </c>
      <c r="J102" s="186">
        <v>0</v>
      </c>
      <c r="K102" s="186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23">
        <f t="shared" si="5"/>
        <v>0</v>
      </c>
      <c r="R102" s="23">
        <v>0</v>
      </c>
      <c r="S102" s="23">
        <f t="shared" si="6"/>
        <v>0</v>
      </c>
    </row>
    <row r="103" spans="1:19" s="29" customFormat="1" x14ac:dyDescent="0.2">
      <c r="A103" s="29" t="s">
        <v>554</v>
      </c>
      <c r="B103" s="30" t="s">
        <v>54</v>
      </c>
      <c r="C103" s="341"/>
      <c r="D103" s="186">
        <v>0</v>
      </c>
      <c r="E103" s="186">
        <v>0</v>
      </c>
      <c r="F103" s="186">
        <v>0</v>
      </c>
      <c r="G103" s="186">
        <v>0</v>
      </c>
      <c r="H103" s="186">
        <v>0</v>
      </c>
      <c r="I103" s="186">
        <v>0</v>
      </c>
      <c r="J103" s="186">
        <v>0</v>
      </c>
      <c r="K103" s="186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23">
        <f t="shared" si="5"/>
        <v>0</v>
      </c>
      <c r="R103" s="23">
        <v>0</v>
      </c>
      <c r="S103" s="23">
        <f t="shared" si="6"/>
        <v>0</v>
      </c>
    </row>
    <row r="104" spans="1:19" s="29" customFormat="1" x14ac:dyDescent="0.2">
      <c r="A104" s="29" t="s">
        <v>55</v>
      </c>
      <c r="B104" s="30" t="s">
        <v>56</v>
      </c>
      <c r="C104" s="341"/>
      <c r="D104" s="186">
        <v>0</v>
      </c>
      <c r="E104" s="186">
        <v>0</v>
      </c>
      <c r="F104" s="186">
        <v>0</v>
      </c>
      <c r="G104" s="186">
        <v>0</v>
      </c>
      <c r="H104" s="186">
        <v>0</v>
      </c>
      <c r="I104" s="186">
        <v>0</v>
      </c>
      <c r="J104" s="186">
        <v>0</v>
      </c>
      <c r="K104" s="186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23">
        <f t="shared" si="5"/>
        <v>0</v>
      </c>
      <c r="R104" s="23">
        <v>0</v>
      </c>
      <c r="S104" s="23">
        <f t="shared" si="6"/>
        <v>0</v>
      </c>
    </row>
    <row r="105" spans="1:19" s="29" customFormat="1" x14ac:dyDescent="0.2">
      <c r="A105" s="29" t="s">
        <v>57</v>
      </c>
      <c r="B105" s="30" t="s">
        <v>58</v>
      </c>
      <c r="C105" s="341"/>
      <c r="D105" s="186">
        <v>0</v>
      </c>
      <c r="E105" s="186">
        <v>0</v>
      </c>
      <c r="F105" s="186">
        <v>0</v>
      </c>
      <c r="G105" s="186">
        <v>0</v>
      </c>
      <c r="H105" s="186">
        <v>0</v>
      </c>
      <c r="I105" s="186">
        <v>0</v>
      </c>
      <c r="J105" s="186">
        <v>0</v>
      </c>
      <c r="K105" s="186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23">
        <f t="shared" si="5"/>
        <v>0</v>
      </c>
      <c r="R105" s="23">
        <v>0</v>
      </c>
      <c r="S105" s="23">
        <f t="shared" si="6"/>
        <v>0</v>
      </c>
    </row>
    <row r="106" spans="1:19" s="29" customFormat="1" x14ac:dyDescent="0.2">
      <c r="A106" s="29" t="s">
        <v>59</v>
      </c>
      <c r="B106" s="30" t="s">
        <v>60</v>
      </c>
      <c r="C106" s="341"/>
      <c r="D106" s="186">
        <v>0</v>
      </c>
      <c r="E106" s="186">
        <v>0</v>
      </c>
      <c r="F106" s="186">
        <v>0</v>
      </c>
      <c r="G106" s="186">
        <v>0</v>
      </c>
      <c r="H106" s="186">
        <v>0</v>
      </c>
      <c r="I106" s="186">
        <v>0</v>
      </c>
      <c r="J106" s="186">
        <v>0</v>
      </c>
      <c r="K106" s="186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23">
        <f t="shared" si="5"/>
        <v>0</v>
      </c>
      <c r="R106" s="23">
        <v>0</v>
      </c>
      <c r="S106" s="23">
        <f t="shared" si="6"/>
        <v>0</v>
      </c>
    </row>
    <row r="107" spans="1:19" s="29" customFormat="1" x14ac:dyDescent="0.2">
      <c r="A107" s="29" t="s">
        <v>555</v>
      </c>
      <c r="B107" s="30" t="s">
        <v>61</v>
      </c>
      <c r="C107" s="341"/>
      <c r="D107" s="186">
        <v>0</v>
      </c>
      <c r="E107" s="186">
        <v>0</v>
      </c>
      <c r="F107" s="186">
        <v>0</v>
      </c>
      <c r="G107" s="186">
        <v>0</v>
      </c>
      <c r="H107" s="186">
        <v>0</v>
      </c>
      <c r="I107" s="186">
        <v>0</v>
      </c>
      <c r="J107" s="186">
        <v>0</v>
      </c>
      <c r="K107" s="186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23">
        <f t="shared" si="5"/>
        <v>0</v>
      </c>
      <c r="R107" s="23">
        <v>0</v>
      </c>
      <c r="S107" s="23">
        <f t="shared" si="6"/>
        <v>0</v>
      </c>
    </row>
    <row r="108" spans="1:19" s="29" customFormat="1" x14ac:dyDescent="0.2">
      <c r="A108" s="29" t="s">
        <v>62</v>
      </c>
      <c r="B108" s="30" t="s">
        <v>63</v>
      </c>
      <c r="C108" s="341"/>
      <c r="D108" s="186">
        <v>0</v>
      </c>
      <c r="E108" s="186">
        <v>0</v>
      </c>
      <c r="F108" s="186">
        <v>0</v>
      </c>
      <c r="G108" s="186">
        <v>0</v>
      </c>
      <c r="H108" s="186">
        <v>0</v>
      </c>
      <c r="I108" s="186">
        <v>0</v>
      </c>
      <c r="J108" s="186">
        <v>0</v>
      </c>
      <c r="K108" s="186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23">
        <f t="shared" si="5"/>
        <v>0</v>
      </c>
      <c r="R108" s="23">
        <v>0</v>
      </c>
      <c r="S108" s="23">
        <f t="shared" si="6"/>
        <v>0</v>
      </c>
    </row>
    <row r="109" spans="1:19" s="29" customFormat="1" x14ac:dyDescent="0.2">
      <c r="A109" s="29" t="s">
        <v>556</v>
      </c>
      <c r="B109" s="30" t="s">
        <v>254</v>
      </c>
      <c r="C109" s="341"/>
      <c r="D109" s="186">
        <v>0</v>
      </c>
      <c r="E109" s="186">
        <v>0</v>
      </c>
      <c r="F109" s="186">
        <v>0</v>
      </c>
      <c r="G109" s="186">
        <v>0</v>
      </c>
      <c r="H109" s="186">
        <v>0</v>
      </c>
      <c r="I109" s="186">
        <v>0</v>
      </c>
      <c r="J109" s="186">
        <v>0</v>
      </c>
      <c r="K109" s="186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23">
        <f t="shared" si="5"/>
        <v>0</v>
      </c>
      <c r="R109" s="23">
        <v>0</v>
      </c>
      <c r="S109" s="23">
        <f>Q109+R109</f>
        <v>0</v>
      </c>
    </row>
    <row r="110" spans="1:19" s="29" customFormat="1" x14ac:dyDescent="0.2">
      <c r="A110" s="29" t="s">
        <v>557</v>
      </c>
      <c r="B110" s="30" t="s">
        <v>64</v>
      </c>
      <c r="C110" s="341"/>
      <c r="D110" s="186">
        <v>0</v>
      </c>
      <c r="E110" s="186">
        <v>0</v>
      </c>
      <c r="F110" s="186">
        <v>0</v>
      </c>
      <c r="G110" s="186">
        <v>0</v>
      </c>
      <c r="H110" s="186">
        <v>0</v>
      </c>
      <c r="I110" s="186">
        <v>0</v>
      </c>
      <c r="J110" s="186">
        <v>0</v>
      </c>
      <c r="K110" s="186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23">
        <f t="shared" si="5"/>
        <v>0</v>
      </c>
      <c r="R110" s="23">
        <v>0</v>
      </c>
      <c r="S110" s="23">
        <f t="shared" si="6"/>
        <v>0</v>
      </c>
    </row>
    <row r="111" spans="1:19" s="29" customFormat="1" x14ac:dyDescent="0.2">
      <c r="A111" s="29" t="s">
        <v>558</v>
      </c>
      <c r="B111" s="30" t="s">
        <v>559</v>
      </c>
      <c r="C111" s="341"/>
      <c r="D111" s="186">
        <v>0</v>
      </c>
      <c r="E111" s="186">
        <v>0</v>
      </c>
      <c r="F111" s="186">
        <v>0</v>
      </c>
      <c r="G111" s="186">
        <v>0</v>
      </c>
      <c r="H111" s="186">
        <v>0</v>
      </c>
      <c r="I111" s="186">
        <v>0</v>
      </c>
      <c r="J111" s="186">
        <v>0</v>
      </c>
      <c r="K111" s="186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23">
        <f t="shared" si="5"/>
        <v>0</v>
      </c>
      <c r="R111" s="23">
        <v>0</v>
      </c>
      <c r="S111" s="23">
        <f t="shared" si="6"/>
        <v>0</v>
      </c>
    </row>
    <row r="112" spans="1:19" s="29" customFormat="1" x14ac:dyDescent="0.2">
      <c r="A112" s="29" t="s">
        <v>560</v>
      </c>
      <c r="B112" s="30" t="s">
        <v>561</v>
      </c>
      <c r="C112" s="341"/>
      <c r="D112" s="186">
        <v>0</v>
      </c>
      <c r="E112" s="186">
        <v>0</v>
      </c>
      <c r="F112" s="186">
        <v>0</v>
      </c>
      <c r="G112" s="186">
        <v>0</v>
      </c>
      <c r="H112" s="186">
        <v>0</v>
      </c>
      <c r="I112" s="186">
        <v>0</v>
      </c>
      <c r="J112" s="186">
        <v>0</v>
      </c>
      <c r="K112" s="186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23">
        <f t="shared" si="5"/>
        <v>0</v>
      </c>
      <c r="R112" s="23">
        <v>0</v>
      </c>
      <c r="S112" s="23">
        <f t="shared" si="6"/>
        <v>0</v>
      </c>
    </row>
    <row r="113" spans="1:19" s="29" customFormat="1" x14ac:dyDescent="0.2">
      <c r="A113" s="29" t="s">
        <v>562</v>
      </c>
      <c r="B113" s="30" t="s">
        <v>65</v>
      </c>
      <c r="C113" s="341"/>
      <c r="D113" s="186">
        <v>0</v>
      </c>
      <c r="E113" s="186">
        <v>0</v>
      </c>
      <c r="F113" s="186">
        <v>0</v>
      </c>
      <c r="G113" s="186">
        <v>0</v>
      </c>
      <c r="H113" s="186">
        <v>0</v>
      </c>
      <c r="I113" s="186">
        <v>0</v>
      </c>
      <c r="J113" s="186">
        <v>0</v>
      </c>
      <c r="K113" s="186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23">
        <f t="shared" si="5"/>
        <v>0</v>
      </c>
      <c r="R113" s="23">
        <v>0</v>
      </c>
      <c r="S113" s="23">
        <f t="shared" si="6"/>
        <v>0</v>
      </c>
    </row>
    <row r="114" spans="1:19" s="29" customFormat="1" x14ac:dyDescent="0.2">
      <c r="A114" s="29" t="s">
        <v>66</v>
      </c>
      <c r="B114" s="30" t="s">
        <v>67</v>
      </c>
      <c r="C114" s="341"/>
      <c r="D114" s="186">
        <v>0</v>
      </c>
      <c r="E114" s="186">
        <v>0</v>
      </c>
      <c r="F114" s="186">
        <v>0</v>
      </c>
      <c r="G114" s="186">
        <v>0</v>
      </c>
      <c r="H114" s="186">
        <v>0</v>
      </c>
      <c r="I114" s="186">
        <v>0</v>
      </c>
      <c r="J114" s="186">
        <v>0</v>
      </c>
      <c r="K114" s="186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23">
        <f t="shared" si="5"/>
        <v>0</v>
      </c>
      <c r="R114" s="23">
        <v>0</v>
      </c>
      <c r="S114" s="23">
        <f t="shared" si="6"/>
        <v>0</v>
      </c>
    </row>
    <row r="115" spans="1:19" s="29" customFormat="1" x14ac:dyDescent="0.2">
      <c r="A115" s="29" t="s">
        <v>563</v>
      </c>
      <c r="B115" s="30" t="s">
        <v>255</v>
      </c>
      <c r="C115" s="341"/>
      <c r="D115" s="186">
        <v>0</v>
      </c>
      <c r="E115" s="186">
        <v>0</v>
      </c>
      <c r="F115" s="186">
        <v>0</v>
      </c>
      <c r="G115" s="186">
        <v>0</v>
      </c>
      <c r="H115" s="186">
        <v>0</v>
      </c>
      <c r="I115" s="186">
        <v>0</v>
      </c>
      <c r="J115" s="186">
        <v>0</v>
      </c>
      <c r="K115" s="186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23">
        <f t="shared" si="5"/>
        <v>0</v>
      </c>
      <c r="R115" s="23">
        <v>0</v>
      </c>
      <c r="S115" s="23">
        <f>Q115+R115</f>
        <v>0</v>
      </c>
    </row>
    <row r="116" spans="1:19" s="29" customFormat="1" x14ac:dyDescent="0.2">
      <c r="A116" s="29" t="s">
        <v>564</v>
      </c>
      <c r="B116" s="30" t="s">
        <v>68</v>
      </c>
      <c r="C116" s="341"/>
      <c r="D116" s="186">
        <v>0</v>
      </c>
      <c r="E116" s="186">
        <v>0</v>
      </c>
      <c r="F116" s="186">
        <v>0</v>
      </c>
      <c r="G116" s="186">
        <v>0</v>
      </c>
      <c r="H116" s="186">
        <v>0</v>
      </c>
      <c r="I116" s="186">
        <v>0</v>
      </c>
      <c r="J116" s="186">
        <v>0</v>
      </c>
      <c r="K116" s="186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23">
        <f t="shared" si="5"/>
        <v>0</v>
      </c>
      <c r="R116" s="23">
        <v>0</v>
      </c>
      <c r="S116" s="23">
        <f t="shared" ref="S116:S179" si="7">Q116+R116</f>
        <v>0</v>
      </c>
    </row>
    <row r="117" spans="1:19" s="29" customFormat="1" x14ac:dyDescent="0.2">
      <c r="A117" s="29" t="s">
        <v>69</v>
      </c>
      <c r="B117" s="30" t="s">
        <v>70</v>
      </c>
      <c r="C117" s="341"/>
      <c r="D117" s="186">
        <v>0</v>
      </c>
      <c r="E117" s="186">
        <v>0</v>
      </c>
      <c r="F117" s="186">
        <v>0</v>
      </c>
      <c r="G117" s="186">
        <v>0</v>
      </c>
      <c r="H117" s="186">
        <v>0</v>
      </c>
      <c r="I117" s="186">
        <v>0</v>
      </c>
      <c r="J117" s="186">
        <v>0</v>
      </c>
      <c r="K117" s="186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23">
        <f t="shared" si="5"/>
        <v>0</v>
      </c>
      <c r="R117" s="23">
        <v>0</v>
      </c>
      <c r="S117" s="23">
        <f t="shared" si="7"/>
        <v>0</v>
      </c>
    </row>
    <row r="118" spans="1:19" s="29" customFormat="1" x14ac:dyDescent="0.2">
      <c r="A118" s="29" t="s">
        <v>565</v>
      </c>
      <c r="B118" s="30" t="s">
        <v>566</v>
      </c>
      <c r="C118" s="341"/>
      <c r="D118" s="186">
        <v>0</v>
      </c>
      <c r="E118" s="186">
        <v>0</v>
      </c>
      <c r="F118" s="186">
        <v>0</v>
      </c>
      <c r="G118" s="186">
        <v>0</v>
      </c>
      <c r="H118" s="186">
        <v>0</v>
      </c>
      <c r="I118" s="186">
        <v>0</v>
      </c>
      <c r="J118" s="186">
        <v>0</v>
      </c>
      <c r="K118" s="186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23">
        <f t="shared" si="5"/>
        <v>0</v>
      </c>
      <c r="R118" s="23">
        <v>0</v>
      </c>
      <c r="S118" s="23">
        <f>Q118+R118</f>
        <v>0</v>
      </c>
    </row>
    <row r="119" spans="1:19" s="29" customFormat="1" x14ac:dyDescent="0.2">
      <c r="A119" s="29" t="s">
        <v>567</v>
      </c>
      <c r="B119" s="30" t="s">
        <v>176</v>
      </c>
      <c r="C119" s="341"/>
      <c r="D119" s="186">
        <v>0</v>
      </c>
      <c r="E119" s="186">
        <v>0</v>
      </c>
      <c r="F119" s="186">
        <v>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23">
        <f t="shared" si="5"/>
        <v>0</v>
      </c>
      <c r="R119" s="23">
        <v>0</v>
      </c>
      <c r="S119" s="23">
        <f>Q119+R119</f>
        <v>0</v>
      </c>
    </row>
    <row r="120" spans="1:19" s="29" customFormat="1" x14ac:dyDescent="0.2">
      <c r="A120" s="29" t="s">
        <v>568</v>
      </c>
      <c r="B120" s="30" t="s">
        <v>71</v>
      </c>
      <c r="C120" s="341"/>
      <c r="D120" s="186">
        <v>0</v>
      </c>
      <c r="E120" s="186">
        <v>0</v>
      </c>
      <c r="F120" s="186">
        <v>0</v>
      </c>
      <c r="G120" s="186">
        <v>0</v>
      </c>
      <c r="H120" s="186">
        <v>0</v>
      </c>
      <c r="I120" s="186">
        <v>0</v>
      </c>
      <c r="J120" s="186">
        <v>0</v>
      </c>
      <c r="K120" s="186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23">
        <f t="shared" si="5"/>
        <v>0</v>
      </c>
      <c r="R120" s="23">
        <v>0</v>
      </c>
      <c r="S120" s="23">
        <f t="shared" si="7"/>
        <v>0</v>
      </c>
    </row>
    <row r="121" spans="1:19" s="29" customFormat="1" x14ac:dyDescent="0.2">
      <c r="A121" s="29" t="s">
        <v>569</v>
      </c>
      <c r="B121" s="30" t="s">
        <v>72</v>
      </c>
      <c r="C121" s="341"/>
      <c r="D121" s="186">
        <v>0</v>
      </c>
      <c r="E121" s="186">
        <v>0</v>
      </c>
      <c r="F121" s="186">
        <v>0</v>
      </c>
      <c r="G121" s="186">
        <v>0</v>
      </c>
      <c r="H121" s="186">
        <v>0</v>
      </c>
      <c r="I121" s="186">
        <v>0</v>
      </c>
      <c r="J121" s="186">
        <v>0</v>
      </c>
      <c r="K121" s="186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23">
        <f t="shared" ref="Q121:Q184" si="8">SUM(D121:P121)</f>
        <v>0</v>
      </c>
      <c r="R121" s="23">
        <v>0</v>
      </c>
      <c r="S121" s="23">
        <f t="shared" si="7"/>
        <v>0</v>
      </c>
    </row>
    <row r="122" spans="1:19" s="29" customFormat="1" x14ac:dyDescent="0.2">
      <c r="A122" s="29" t="s">
        <v>570</v>
      </c>
      <c r="B122" s="30" t="s">
        <v>256</v>
      </c>
      <c r="C122" s="341"/>
      <c r="D122" s="186">
        <v>0</v>
      </c>
      <c r="E122" s="186">
        <v>0</v>
      </c>
      <c r="F122" s="186">
        <v>0</v>
      </c>
      <c r="G122" s="186">
        <v>0</v>
      </c>
      <c r="H122" s="186">
        <v>0</v>
      </c>
      <c r="I122" s="186">
        <v>0</v>
      </c>
      <c r="J122" s="186">
        <v>0</v>
      </c>
      <c r="K122" s="186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23">
        <f t="shared" si="8"/>
        <v>0</v>
      </c>
      <c r="R122" s="23">
        <v>0</v>
      </c>
      <c r="S122" s="23">
        <f>Q122+R122</f>
        <v>0</v>
      </c>
    </row>
    <row r="123" spans="1:19" s="29" customFormat="1" x14ac:dyDescent="0.2">
      <c r="A123" s="29" t="s">
        <v>571</v>
      </c>
      <c r="B123" s="30" t="s">
        <v>572</v>
      </c>
      <c r="C123" s="341"/>
      <c r="D123" s="186">
        <v>0</v>
      </c>
      <c r="E123" s="186">
        <v>0</v>
      </c>
      <c r="F123" s="186">
        <v>0</v>
      </c>
      <c r="G123" s="186">
        <v>0</v>
      </c>
      <c r="H123" s="186">
        <v>0</v>
      </c>
      <c r="I123" s="186">
        <v>0</v>
      </c>
      <c r="J123" s="186">
        <v>0</v>
      </c>
      <c r="K123" s="186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23">
        <f t="shared" si="8"/>
        <v>0</v>
      </c>
      <c r="R123" s="23">
        <v>0</v>
      </c>
      <c r="S123" s="23">
        <f t="shared" si="7"/>
        <v>0</v>
      </c>
    </row>
    <row r="124" spans="1:19" s="29" customFormat="1" x14ac:dyDescent="0.2">
      <c r="A124" s="29" t="s">
        <v>573</v>
      </c>
      <c r="B124" s="30" t="s">
        <v>73</v>
      </c>
      <c r="C124" s="341"/>
      <c r="D124" s="186">
        <v>0</v>
      </c>
      <c r="E124" s="186">
        <v>0</v>
      </c>
      <c r="F124" s="186">
        <v>0</v>
      </c>
      <c r="G124" s="186">
        <v>0</v>
      </c>
      <c r="H124" s="186">
        <v>0</v>
      </c>
      <c r="I124" s="186">
        <v>0</v>
      </c>
      <c r="J124" s="186">
        <v>0</v>
      </c>
      <c r="K124" s="186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23">
        <f t="shared" si="8"/>
        <v>0</v>
      </c>
      <c r="R124" s="23">
        <v>0</v>
      </c>
      <c r="S124" s="23">
        <f t="shared" si="7"/>
        <v>0</v>
      </c>
    </row>
    <row r="125" spans="1:19" s="29" customFormat="1" x14ac:dyDescent="0.2">
      <c r="A125" s="29" t="s">
        <v>574</v>
      </c>
      <c r="B125" s="30" t="s">
        <v>74</v>
      </c>
      <c r="C125" s="341"/>
      <c r="D125" s="186">
        <v>0</v>
      </c>
      <c r="E125" s="186">
        <v>0</v>
      </c>
      <c r="F125" s="186">
        <v>0</v>
      </c>
      <c r="G125" s="186">
        <v>0</v>
      </c>
      <c r="H125" s="186">
        <v>0</v>
      </c>
      <c r="I125" s="186">
        <v>0</v>
      </c>
      <c r="J125" s="186">
        <v>0</v>
      </c>
      <c r="K125" s="186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23">
        <f t="shared" si="8"/>
        <v>0</v>
      </c>
      <c r="R125" s="23">
        <v>0</v>
      </c>
      <c r="S125" s="23">
        <f t="shared" si="7"/>
        <v>0</v>
      </c>
    </row>
    <row r="126" spans="1:19" s="29" customFormat="1" x14ac:dyDescent="0.2">
      <c r="A126" s="29" t="s">
        <v>575</v>
      </c>
      <c r="B126" s="30" t="s">
        <v>211</v>
      </c>
      <c r="C126" s="341"/>
      <c r="D126" s="186">
        <v>0</v>
      </c>
      <c r="E126" s="186">
        <v>0</v>
      </c>
      <c r="F126" s="186">
        <v>0</v>
      </c>
      <c r="G126" s="186">
        <v>0</v>
      </c>
      <c r="H126" s="186">
        <v>0</v>
      </c>
      <c r="I126" s="186">
        <v>0</v>
      </c>
      <c r="J126" s="186">
        <v>0</v>
      </c>
      <c r="K126" s="186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23">
        <f t="shared" si="8"/>
        <v>0</v>
      </c>
      <c r="R126" s="23">
        <v>0</v>
      </c>
      <c r="S126" s="23">
        <f>Q126+R126</f>
        <v>0</v>
      </c>
    </row>
    <row r="127" spans="1:19" s="29" customFormat="1" x14ac:dyDescent="0.2">
      <c r="A127" s="29" t="s">
        <v>576</v>
      </c>
      <c r="B127" s="30" t="s">
        <v>210</v>
      </c>
      <c r="C127" s="341"/>
      <c r="D127" s="186">
        <v>0</v>
      </c>
      <c r="E127" s="186">
        <v>0</v>
      </c>
      <c r="F127" s="186">
        <v>0</v>
      </c>
      <c r="G127" s="186">
        <v>0</v>
      </c>
      <c r="H127" s="186">
        <v>0</v>
      </c>
      <c r="I127" s="186">
        <v>0</v>
      </c>
      <c r="J127" s="186">
        <v>0</v>
      </c>
      <c r="K127" s="186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23">
        <f t="shared" si="8"/>
        <v>0</v>
      </c>
      <c r="R127" s="23">
        <v>0</v>
      </c>
      <c r="S127" s="23">
        <f>Q127+R127</f>
        <v>0</v>
      </c>
    </row>
    <row r="128" spans="1:19" s="29" customFormat="1" x14ac:dyDescent="0.2">
      <c r="A128" s="29" t="s">
        <v>577</v>
      </c>
      <c r="B128" s="30" t="s">
        <v>177</v>
      </c>
      <c r="C128" s="341"/>
      <c r="D128" s="186">
        <v>0</v>
      </c>
      <c r="E128" s="186">
        <v>0</v>
      </c>
      <c r="F128" s="186">
        <v>0</v>
      </c>
      <c r="G128" s="186">
        <v>0</v>
      </c>
      <c r="H128" s="186">
        <v>0</v>
      </c>
      <c r="I128" s="186">
        <v>0</v>
      </c>
      <c r="J128" s="186">
        <v>0</v>
      </c>
      <c r="K128" s="186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23">
        <f t="shared" si="8"/>
        <v>0</v>
      </c>
      <c r="R128" s="23">
        <v>0</v>
      </c>
      <c r="S128" s="23">
        <f>Q128+R128</f>
        <v>0</v>
      </c>
    </row>
    <row r="129" spans="1:19" s="29" customFormat="1" x14ac:dyDescent="0.2">
      <c r="A129" s="29" t="s">
        <v>578</v>
      </c>
      <c r="B129" s="30" t="s">
        <v>178</v>
      </c>
      <c r="C129" s="341"/>
      <c r="D129" s="186">
        <v>0</v>
      </c>
      <c r="E129" s="186">
        <v>0</v>
      </c>
      <c r="F129" s="186">
        <v>0</v>
      </c>
      <c r="G129" s="186">
        <v>0</v>
      </c>
      <c r="H129" s="186">
        <v>0</v>
      </c>
      <c r="I129" s="186">
        <v>0</v>
      </c>
      <c r="J129" s="186">
        <v>0</v>
      </c>
      <c r="K129" s="186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23">
        <f t="shared" si="8"/>
        <v>0</v>
      </c>
      <c r="R129" s="23">
        <v>0</v>
      </c>
      <c r="S129" s="23">
        <f>Q129+R129</f>
        <v>0</v>
      </c>
    </row>
    <row r="130" spans="1:19" s="29" customFormat="1" x14ac:dyDescent="0.2">
      <c r="A130" s="29" t="s">
        <v>579</v>
      </c>
      <c r="B130" s="30" t="s">
        <v>75</v>
      </c>
      <c r="C130" s="341"/>
      <c r="D130" s="186">
        <v>0</v>
      </c>
      <c r="E130" s="186">
        <v>0</v>
      </c>
      <c r="F130" s="186">
        <v>0</v>
      </c>
      <c r="G130" s="186">
        <v>0</v>
      </c>
      <c r="H130" s="186">
        <v>0</v>
      </c>
      <c r="I130" s="186">
        <v>0</v>
      </c>
      <c r="J130" s="186">
        <v>0</v>
      </c>
      <c r="K130" s="186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23">
        <f t="shared" si="8"/>
        <v>0</v>
      </c>
      <c r="R130" s="23">
        <v>0</v>
      </c>
      <c r="S130" s="23">
        <f t="shared" si="7"/>
        <v>0</v>
      </c>
    </row>
    <row r="131" spans="1:19" s="29" customFormat="1" ht="12.25" customHeight="1" x14ac:dyDescent="0.2">
      <c r="A131" s="29" t="s">
        <v>580</v>
      </c>
      <c r="B131" s="30" t="s">
        <v>76</v>
      </c>
      <c r="C131" s="341"/>
      <c r="D131" s="186">
        <v>0</v>
      </c>
      <c r="E131" s="186">
        <v>0</v>
      </c>
      <c r="F131" s="186">
        <v>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23">
        <f t="shared" si="8"/>
        <v>0</v>
      </c>
      <c r="R131" s="23">
        <v>0</v>
      </c>
      <c r="S131" s="23">
        <f t="shared" si="7"/>
        <v>0</v>
      </c>
    </row>
    <row r="132" spans="1:19" s="29" customFormat="1" ht="12.25" customHeight="1" x14ac:dyDescent="0.2">
      <c r="A132" s="29" t="s">
        <v>581</v>
      </c>
      <c r="B132" s="30" t="s">
        <v>212</v>
      </c>
      <c r="C132" s="341"/>
      <c r="D132" s="186">
        <v>0</v>
      </c>
      <c r="E132" s="186">
        <v>0</v>
      </c>
      <c r="F132" s="186">
        <v>0</v>
      </c>
      <c r="G132" s="186">
        <v>0</v>
      </c>
      <c r="H132" s="186">
        <v>0</v>
      </c>
      <c r="I132" s="186">
        <v>0</v>
      </c>
      <c r="J132" s="186">
        <v>0</v>
      </c>
      <c r="K132" s="186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23">
        <f t="shared" si="8"/>
        <v>0</v>
      </c>
      <c r="R132" s="23">
        <v>0</v>
      </c>
      <c r="S132" s="23">
        <f>Q132+R132</f>
        <v>0</v>
      </c>
    </row>
    <row r="133" spans="1:19" s="29" customFormat="1" x14ac:dyDescent="0.2">
      <c r="A133" s="29" t="s">
        <v>582</v>
      </c>
      <c r="B133" s="30" t="s">
        <v>179</v>
      </c>
      <c r="C133" s="341"/>
      <c r="D133" s="186">
        <v>0</v>
      </c>
      <c r="E133" s="186">
        <v>0</v>
      </c>
      <c r="F133" s="186">
        <v>0</v>
      </c>
      <c r="G133" s="186">
        <v>0</v>
      </c>
      <c r="H133" s="186">
        <v>0</v>
      </c>
      <c r="I133" s="186">
        <v>0</v>
      </c>
      <c r="J133" s="186">
        <v>0</v>
      </c>
      <c r="K133" s="186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23">
        <f t="shared" si="8"/>
        <v>0</v>
      </c>
      <c r="R133" s="23">
        <v>0</v>
      </c>
      <c r="S133" s="23">
        <f>Q133+R133</f>
        <v>0</v>
      </c>
    </row>
    <row r="134" spans="1:19" s="29" customFormat="1" x14ac:dyDescent="0.2">
      <c r="A134" s="29" t="s">
        <v>583</v>
      </c>
      <c r="B134" s="30" t="s">
        <v>213</v>
      </c>
      <c r="C134" s="341"/>
      <c r="D134" s="186">
        <v>0</v>
      </c>
      <c r="E134" s="186">
        <v>0</v>
      </c>
      <c r="F134" s="186">
        <v>0</v>
      </c>
      <c r="G134" s="186">
        <v>0</v>
      </c>
      <c r="H134" s="186">
        <v>0</v>
      </c>
      <c r="I134" s="186">
        <v>0</v>
      </c>
      <c r="J134" s="186">
        <v>0</v>
      </c>
      <c r="K134" s="186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23">
        <f t="shared" si="8"/>
        <v>0</v>
      </c>
      <c r="R134" s="23">
        <v>0</v>
      </c>
      <c r="S134" s="23">
        <f>Q134+R134</f>
        <v>0</v>
      </c>
    </row>
    <row r="135" spans="1:19" s="29" customFormat="1" x14ac:dyDescent="0.2">
      <c r="A135" s="29" t="s">
        <v>584</v>
      </c>
      <c r="B135" s="30" t="s">
        <v>243</v>
      </c>
      <c r="C135" s="341"/>
      <c r="D135" s="186">
        <v>0</v>
      </c>
      <c r="E135" s="186">
        <v>0</v>
      </c>
      <c r="F135" s="186">
        <v>0</v>
      </c>
      <c r="G135" s="186">
        <v>0</v>
      </c>
      <c r="H135" s="186">
        <v>0</v>
      </c>
      <c r="I135" s="186">
        <v>0</v>
      </c>
      <c r="J135" s="186">
        <v>0</v>
      </c>
      <c r="K135" s="186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23">
        <f t="shared" si="8"/>
        <v>0</v>
      </c>
      <c r="R135" s="23">
        <v>0</v>
      </c>
      <c r="S135" s="23">
        <f>Q135+R135</f>
        <v>0</v>
      </c>
    </row>
    <row r="136" spans="1:19" s="29" customFormat="1" x14ac:dyDescent="0.2">
      <c r="A136" s="29" t="s">
        <v>585</v>
      </c>
      <c r="B136" s="30" t="s">
        <v>77</v>
      </c>
      <c r="C136" s="341"/>
      <c r="D136" s="186">
        <v>0</v>
      </c>
      <c r="E136" s="186">
        <v>0</v>
      </c>
      <c r="F136" s="186">
        <v>0</v>
      </c>
      <c r="G136" s="186">
        <v>0</v>
      </c>
      <c r="H136" s="186">
        <v>0</v>
      </c>
      <c r="I136" s="186">
        <v>0</v>
      </c>
      <c r="J136" s="186">
        <v>0</v>
      </c>
      <c r="K136" s="186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23">
        <f t="shared" si="8"/>
        <v>0</v>
      </c>
      <c r="R136" s="23">
        <v>0</v>
      </c>
      <c r="S136" s="23">
        <f t="shared" si="7"/>
        <v>0</v>
      </c>
    </row>
    <row r="137" spans="1:19" s="29" customFormat="1" x14ac:dyDescent="0.2">
      <c r="A137" s="29" t="s">
        <v>586</v>
      </c>
      <c r="B137" s="30" t="s">
        <v>226</v>
      </c>
      <c r="C137" s="341"/>
      <c r="D137" s="186">
        <v>0</v>
      </c>
      <c r="E137" s="186">
        <v>0</v>
      </c>
      <c r="F137" s="186">
        <v>0</v>
      </c>
      <c r="G137" s="186">
        <v>0</v>
      </c>
      <c r="H137" s="186">
        <v>0</v>
      </c>
      <c r="I137" s="186">
        <v>0</v>
      </c>
      <c r="J137" s="186">
        <v>0</v>
      </c>
      <c r="K137" s="186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23">
        <f t="shared" si="8"/>
        <v>0</v>
      </c>
      <c r="R137" s="23">
        <v>0</v>
      </c>
      <c r="S137" s="23">
        <f>Q137+R137</f>
        <v>0</v>
      </c>
    </row>
    <row r="138" spans="1:19" s="29" customFormat="1" x14ac:dyDescent="0.2">
      <c r="A138" s="29" t="s">
        <v>587</v>
      </c>
      <c r="B138" s="30" t="s">
        <v>214</v>
      </c>
      <c r="C138" s="341"/>
      <c r="D138" s="186">
        <v>0</v>
      </c>
      <c r="E138" s="186">
        <v>0</v>
      </c>
      <c r="F138" s="186">
        <v>0</v>
      </c>
      <c r="G138" s="186">
        <v>0</v>
      </c>
      <c r="H138" s="186">
        <v>0</v>
      </c>
      <c r="I138" s="186">
        <v>0</v>
      </c>
      <c r="J138" s="186">
        <v>0</v>
      </c>
      <c r="K138" s="186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23">
        <f t="shared" si="8"/>
        <v>0</v>
      </c>
      <c r="R138" s="23">
        <v>0</v>
      </c>
      <c r="S138" s="23">
        <f t="shared" si="7"/>
        <v>0</v>
      </c>
    </row>
    <row r="139" spans="1:19" s="29" customFormat="1" x14ac:dyDescent="0.2">
      <c r="A139" s="29" t="s">
        <v>588</v>
      </c>
      <c r="B139" s="30" t="s">
        <v>215</v>
      </c>
      <c r="C139" s="341"/>
      <c r="D139" s="186">
        <v>0</v>
      </c>
      <c r="E139" s="186">
        <v>0</v>
      </c>
      <c r="F139" s="186">
        <v>0</v>
      </c>
      <c r="G139" s="186">
        <v>0</v>
      </c>
      <c r="H139" s="186">
        <v>0</v>
      </c>
      <c r="I139" s="186">
        <v>0</v>
      </c>
      <c r="J139" s="186">
        <v>0</v>
      </c>
      <c r="K139" s="186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23">
        <f t="shared" si="8"/>
        <v>0</v>
      </c>
      <c r="R139" s="23">
        <v>0</v>
      </c>
      <c r="S139" s="23">
        <f t="shared" si="7"/>
        <v>0</v>
      </c>
    </row>
    <row r="140" spans="1:19" s="29" customFormat="1" x14ac:dyDescent="0.2">
      <c r="A140" s="29" t="s">
        <v>589</v>
      </c>
      <c r="B140" s="30" t="s">
        <v>180</v>
      </c>
      <c r="C140" s="341"/>
      <c r="D140" s="186">
        <v>0</v>
      </c>
      <c r="E140" s="186">
        <v>0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23">
        <f t="shared" si="8"/>
        <v>0</v>
      </c>
      <c r="R140" s="23">
        <v>0</v>
      </c>
      <c r="S140" s="23">
        <f>Q140+R140</f>
        <v>0</v>
      </c>
    </row>
    <row r="141" spans="1:19" s="29" customFormat="1" x14ac:dyDescent="0.2">
      <c r="A141" s="29" t="s">
        <v>590</v>
      </c>
      <c r="B141" s="30" t="s">
        <v>78</v>
      </c>
      <c r="C141" s="341"/>
      <c r="D141" s="186">
        <v>0</v>
      </c>
      <c r="E141" s="186">
        <v>0</v>
      </c>
      <c r="F141" s="186">
        <v>0</v>
      </c>
      <c r="G141" s="186">
        <v>0</v>
      </c>
      <c r="H141" s="186">
        <v>0</v>
      </c>
      <c r="I141" s="186">
        <v>0</v>
      </c>
      <c r="J141" s="186">
        <v>0</v>
      </c>
      <c r="K141" s="186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23">
        <f t="shared" si="8"/>
        <v>0</v>
      </c>
      <c r="R141" s="23">
        <f>-E661</f>
        <v>0</v>
      </c>
      <c r="S141" s="23">
        <f t="shared" si="7"/>
        <v>0</v>
      </c>
    </row>
    <row r="142" spans="1:19" s="29" customFormat="1" x14ac:dyDescent="0.2">
      <c r="A142" s="29" t="s">
        <v>591</v>
      </c>
      <c r="B142" s="30" t="s">
        <v>592</v>
      </c>
      <c r="C142" s="341"/>
      <c r="D142" s="186">
        <v>0</v>
      </c>
      <c r="E142" s="186">
        <v>0</v>
      </c>
      <c r="F142" s="186">
        <v>0</v>
      </c>
      <c r="G142" s="186">
        <v>0</v>
      </c>
      <c r="H142" s="186">
        <v>0</v>
      </c>
      <c r="I142" s="186">
        <v>0</v>
      </c>
      <c r="J142" s="186">
        <v>0</v>
      </c>
      <c r="K142" s="186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23">
        <f t="shared" si="8"/>
        <v>0</v>
      </c>
      <c r="R142" s="23">
        <f>-E662</f>
        <v>0</v>
      </c>
      <c r="S142" s="23">
        <f>Q142+R142</f>
        <v>0</v>
      </c>
    </row>
    <row r="143" spans="1:19" s="29" customFormat="1" x14ac:dyDescent="0.2">
      <c r="A143" s="29" t="s">
        <v>181</v>
      </c>
      <c r="B143" s="30" t="s">
        <v>182</v>
      </c>
      <c r="C143" s="341"/>
      <c r="D143" s="186">
        <v>0</v>
      </c>
      <c r="E143" s="186">
        <v>0</v>
      </c>
      <c r="F143" s="186">
        <v>0</v>
      </c>
      <c r="G143" s="186">
        <v>0</v>
      </c>
      <c r="H143" s="186">
        <v>0</v>
      </c>
      <c r="I143" s="186">
        <v>0</v>
      </c>
      <c r="J143" s="186">
        <v>0</v>
      </c>
      <c r="K143" s="186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23">
        <f t="shared" si="8"/>
        <v>0</v>
      </c>
      <c r="R143" s="23">
        <v>0</v>
      </c>
      <c r="S143" s="23">
        <f t="shared" si="7"/>
        <v>0</v>
      </c>
    </row>
    <row r="144" spans="1:19" s="29" customFormat="1" x14ac:dyDescent="0.2">
      <c r="A144" s="29" t="s">
        <v>593</v>
      </c>
      <c r="B144" s="30" t="s">
        <v>79</v>
      </c>
      <c r="C144" s="341"/>
      <c r="D144" s="186">
        <v>0</v>
      </c>
      <c r="E144" s="186">
        <v>0</v>
      </c>
      <c r="F144" s="186">
        <v>0</v>
      </c>
      <c r="G144" s="186">
        <v>0</v>
      </c>
      <c r="H144" s="186">
        <v>0</v>
      </c>
      <c r="I144" s="186">
        <v>0</v>
      </c>
      <c r="J144" s="186">
        <v>0</v>
      </c>
      <c r="K144" s="186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23">
        <f t="shared" si="8"/>
        <v>0</v>
      </c>
      <c r="R144" s="23">
        <v>0</v>
      </c>
      <c r="S144" s="23">
        <f t="shared" si="7"/>
        <v>0</v>
      </c>
    </row>
    <row r="145" spans="1:19" s="29" customFormat="1" x14ac:dyDescent="0.2">
      <c r="A145" s="29" t="s">
        <v>594</v>
      </c>
      <c r="B145" s="30" t="s">
        <v>80</v>
      </c>
      <c r="C145" s="341"/>
      <c r="D145" s="186">
        <v>0</v>
      </c>
      <c r="E145" s="186">
        <v>0</v>
      </c>
      <c r="F145" s="186">
        <v>0</v>
      </c>
      <c r="G145" s="186">
        <v>0</v>
      </c>
      <c r="H145" s="186">
        <v>0</v>
      </c>
      <c r="I145" s="186">
        <v>0</v>
      </c>
      <c r="J145" s="186">
        <v>0</v>
      </c>
      <c r="K145" s="186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23">
        <f t="shared" si="8"/>
        <v>0</v>
      </c>
      <c r="R145" s="23">
        <v>0</v>
      </c>
      <c r="S145" s="23">
        <f t="shared" si="7"/>
        <v>0</v>
      </c>
    </row>
    <row r="146" spans="1:19" s="29" customFormat="1" x14ac:dyDescent="0.2">
      <c r="A146" s="29" t="s">
        <v>595</v>
      </c>
      <c r="B146" s="30" t="s">
        <v>81</v>
      </c>
      <c r="C146" s="341"/>
      <c r="D146" s="186">
        <v>0</v>
      </c>
      <c r="E146" s="186">
        <v>0</v>
      </c>
      <c r="F146" s="186">
        <v>0</v>
      </c>
      <c r="G146" s="186">
        <v>0</v>
      </c>
      <c r="H146" s="186">
        <v>0</v>
      </c>
      <c r="I146" s="186">
        <v>0</v>
      </c>
      <c r="J146" s="186">
        <v>0</v>
      </c>
      <c r="K146" s="186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23">
        <f t="shared" si="8"/>
        <v>0</v>
      </c>
      <c r="R146" s="23">
        <f>-Q146</f>
        <v>0</v>
      </c>
      <c r="S146" s="23">
        <f t="shared" si="7"/>
        <v>0</v>
      </c>
    </row>
    <row r="147" spans="1:19" s="29" customFormat="1" x14ac:dyDescent="0.2">
      <c r="A147" s="29" t="s">
        <v>216</v>
      </c>
      <c r="B147" s="30" t="s">
        <v>217</v>
      </c>
      <c r="C147" s="341"/>
      <c r="D147" s="186">
        <v>0</v>
      </c>
      <c r="E147" s="186">
        <v>0</v>
      </c>
      <c r="F147" s="186">
        <v>0</v>
      </c>
      <c r="G147" s="186">
        <v>0</v>
      </c>
      <c r="H147" s="186">
        <v>0</v>
      </c>
      <c r="I147" s="186">
        <v>0</v>
      </c>
      <c r="J147" s="186">
        <v>0</v>
      </c>
      <c r="K147" s="186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23">
        <f t="shared" si="8"/>
        <v>0</v>
      </c>
      <c r="R147" s="23">
        <v>0</v>
      </c>
      <c r="S147" s="23">
        <f>Q147+R147</f>
        <v>0</v>
      </c>
    </row>
    <row r="148" spans="1:19" s="29" customFormat="1" x14ac:dyDescent="0.2">
      <c r="A148" s="29" t="s">
        <v>596</v>
      </c>
      <c r="B148" s="30" t="s">
        <v>244</v>
      </c>
      <c r="C148" s="341"/>
      <c r="D148" s="186">
        <v>0</v>
      </c>
      <c r="E148" s="186">
        <v>0</v>
      </c>
      <c r="F148" s="186">
        <v>0</v>
      </c>
      <c r="G148" s="186">
        <v>0</v>
      </c>
      <c r="H148" s="186">
        <v>0</v>
      </c>
      <c r="I148" s="186">
        <v>0</v>
      </c>
      <c r="J148" s="186">
        <v>0</v>
      </c>
      <c r="K148" s="186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23">
        <f t="shared" si="8"/>
        <v>0</v>
      </c>
      <c r="R148" s="23">
        <v>0</v>
      </c>
      <c r="S148" s="23">
        <f>Q148+R148</f>
        <v>0</v>
      </c>
    </row>
    <row r="149" spans="1:19" s="29" customFormat="1" ht="12.25" customHeight="1" x14ac:dyDescent="0.2">
      <c r="A149" s="29" t="s">
        <v>597</v>
      </c>
      <c r="B149" s="30" t="s">
        <v>82</v>
      </c>
      <c r="C149" s="341"/>
      <c r="D149" s="186">
        <v>0</v>
      </c>
      <c r="E149" s="186">
        <v>0</v>
      </c>
      <c r="F149" s="186">
        <v>0</v>
      </c>
      <c r="G149" s="186">
        <v>0</v>
      </c>
      <c r="H149" s="186">
        <v>0</v>
      </c>
      <c r="I149" s="186">
        <v>0</v>
      </c>
      <c r="J149" s="186">
        <v>0</v>
      </c>
      <c r="K149" s="186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23">
        <f t="shared" si="8"/>
        <v>0</v>
      </c>
      <c r="R149" s="23">
        <v>0</v>
      </c>
      <c r="S149" s="23">
        <f t="shared" si="7"/>
        <v>0</v>
      </c>
    </row>
    <row r="150" spans="1:19" s="29" customFormat="1" x14ac:dyDescent="0.2">
      <c r="A150" s="29" t="s">
        <v>83</v>
      </c>
      <c r="B150" s="30" t="s">
        <v>84</v>
      </c>
      <c r="C150" s="341"/>
      <c r="D150" s="186">
        <v>0</v>
      </c>
      <c r="E150" s="186">
        <v>0</v>
      </c>
      <c r="F150" s="186">
        <v>0</v>
      </c>
      <c r="G150" s="186">
        <v>0</v>
      </c>
      <c r="H150" s="186">
        <v>0</v>
      </c>
      <c r="I150" s="186">
        <v>0</v>
      </c>
      <c r="J150" s="186">
        <v>0</v>
      </c>
      <c r="K150" s="186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23">
        <f t="shared" si="8"/>
        <v>0</v>
      </c>
      <c r="R150" s="23">
        <v>0</v>
      </c>
      <c r="S150" s="23">
        <f t="shared" si="7"/>
        <v>0</v>
      </c>
    </row>
    <row r="151" spans="1:19" s="29" customFormat="1" x14ac:dyDescent="0.2">
      <c r="A151" s="29" t="s">
        <v>85</v>
      </c>
      <c r="B151" s="30" t="s">
        <v>287</v>
      </c>
      <c r="C151" s="341"/>
      <c r="D151" s="186">
        <v>0</v>
      </c>
      <c r="E151" s="186">
        <v>0</v>
      </c>
      <c r="F151" s="186">
        <v>0</v>
      </c>
      <c r="G151" s="186">
        <v>0</v>
      </c>
      <c r="H151" s="186">
        <v>0</v>
      </c>
      <c r="I151" s="186">
        <v>0</v>
      </c>
      <c r="J151" s="186">
        <v>0</v>
      </c>
      <c r="K151" s="186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23">
        <f t="shared" si="8"/>
        <v>0</v>
      </c>
      <c r="R151" s="23">
        <v>0</v>
      </c>
      <c r="S151" s="23">
        <f t="shared" si="7"/>
        <v>0</v>
      </c>
    </row>
    <row r="152" spans="1:19" s="29" customFormat="1" ht="12.25" customHeight="1" x14ac:dyDescent="0.2">
      <c r="A152" s="29" t="s">
        <v>598</v>
      </c>
      <c r="B152" s="30" t="s">
        <v>286</v>
      </c>
      <c r="C152" s="341"/>
      <c r="D152" s="186">
        <v>0</v>
      </c>
      <c r="E152" s="186">
        <v>0</v>
      </c>
      <c r="F152" s="186">
        <v>0</v>
      </c>
      <c r="G152" s="186">
        <v>0</v>
      </c>
      <c r="H152" s="186">
        <v>0</v>
      </c>
      <c r="I152" s="186">
        <v>0</v>
      </c>
      <c r="J152" s="186">
        <v>0</v>
      </c>
      <c r="K152" s="186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23">
        <f t="shared" si="8"/>
        <v>0</v>
      </c>
      <c r="R152" s="23">
        <v>0</v>
      </c>
      <c r="S152" s="23">
        <f>Q152+R152</f>
        <v>0</v>
      </c>
    </row>
    <row r="153" spans="1:19" s="29" customFormat="1" x14ac:dyDescent="0.2">
      <c r="A153" s="29" t="s">
        <v>599</v>
      </c>
      <c r="B153" s="30" t="s">
        <v>86</v>
      </c>
      <c r="C153" s="341"/>
      <c r="D153" s="186">
        <v>0</v>
      </c>
      <c r="E153" s="186">
        <v>0</v>
      </c>
      <c r="F153" s="186">
        <v>0</v>
      </c>
      <c r="G153" s="186">
        <v>0</v>
      </c>
      <c r="H153" s="186">
        <v>0</v>
      </c>
      <c r="I153" s="186">
        <v>0</v>
      </c>
      <c r="J153" s="186">
        <v>0</v>
      </c>
      <c r="K153" s="186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23">
        <f t="shared" si="8"/>
        <v>0</v>
      </c>
      <c r="R153" s="23">
        <v>0</v>
      </c>
      <c r="S153" s="23">
        <f t="shared" si="7"/>
        <v>0</v>
      </c>
    </row>
    <row r="154" spans="1:19" s="29" customFormat="1" x14ac:dyDescent="0.2">
      <c r="A154" s="29" t="s">
        <v>600</v>
      </c>
      <c r="B154" s="30" t="s">
        <v>245</v>
      </c>
      <c r="C154" s="341"/>
      <c r="D154" s="186">
        <v>0</v>
      </c>
      <c r="E154" s="186">
        <v>0</v>
      </c>
      <c r="F154" s="186">
        <v>0</v>
      </c>
      <c r="G154" s="186">
        <v>0</v>
      </c>
      <c r="H154" s="186">
        <v>0</v>
      </c>
      <c r="I154" s="186">
        <v>0</v>
      </c>
      <c r="J154" s="186">
        <v>0</v>
      </c>
      <c r="K154" s="186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23">
        <f t="shared" si="8"/>
        <v>0</v>
      </c>
      <c r="R154" s="23">
        <v>0</v>
      </c>
      <c r="S154" s="23">
        <f>Q154+R154</f>
        <v>0</v>
      </c>
    </row>
    <row r="155" spans="1:19" s="29" customFormat="1" x14ac:dyDescent="0.2">
      <c r="A155" s="29" t="s">
        <v>601</v>
      </c>
      <c r="B155" s="30" t="s">
        <v>87</v>
      </c>
      <c r="C155" s="341"/>
      <c r="D155" s="186">
        <v>0</v>
      </c>
      <c r="E155" s="186">
        <v>0</v>
      </c>
      <c r="F155" s="186">
        <v>0</v>
      </c>
      <c r="G155" s="186">
        <v>0</v>
      </c>
      <c r="H155" s="186">
        <v>0</v>
      </c>
      <c r="I155" s="186">
        <v>0</v>
      </c>
      <c r="J155" s="186">
        <v>0</v>
      </c>
      <c r="K155" s="186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23">
        <f t="shared" si="8"/>
        <v>0</v>
      </c>
      <c r="R155" s="23">
        <f>-E660</f>
        <v>0</v>
      </c>
      <c r="S155" s="23">
        <f t="shared" si="7"/>
        <v>0</v>
      </c>
    </row>
    <row r="156" spans="1:19" s="29" customFormat="1" x14ac:dyDescent="0.2">
      <c r="A156" s="29" t="s">
        <v>602</v>
      </c>
      <c r="B156" s="30" t="s">
        <v>88</v>
      </c>
      <c r="C156" s="341"/>
      <c r="D156" s="186">
        <v>0</v>
      </c>
      <c r="E156" s="186">
        <v>0</v>
      </c>
      <c r="F156" s="186">
        <v>0</v>
      </c>
      <c r="G156" s="186">
        <v>0</v>
      </c>
      <c r="H156" s="186">
        <v>0</v>
      </c>
      <c r="I156" s="186">
        <v>0</v>
      </c>
      <c r="J156" s="186">
        <v>0</v>
      </c>
      <c r="K156" s="186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23">
        <f t="shared" si="8"/>
        <v>0</v>
      </c>
      <c r="R156" s="23">
        <f>-E659</f>
        <v>0</v>
      </c>
      <c r="S156" s="23">
        <f t="shared" si="7"/>
        <v>0</v>
      </c>
    </row>
    <row r="157" spans="1:19" s="29" customFormat="1" x14ac:dyDescent="0.2">
      <c r="A157" s="29" t="s">
        <v>603</v>
      </c>
      <c r="B157" s="30" t="s">
        <v>604</v>
      </c>
      <c r="C157" s="341"/>
      <c r="D157" s="186">
        <v>0</v>
      </c>
      <c r="E157" s="186">
        <v>0</v>
      </c>
      <c r="F157" s="186">
        <v>0</v>
      </c>
      <c r="G157" s="186">
        <v>0</v>
      </c>
      <c r="H157" s="186">
        <v>0</v>
      </c>
      <c r="I157" s="186">
        <v>0</v>
      </c>
      <c r="J157" s="186">
        <v>0</v>
      </c>
      <c r="K157" s="186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23">
        <f t="shared" si="8"/>
        <v>0</v>
      </c>
      <c r="R157" s="23">
        <v>0</v>
      </c>
      <c r="S157" s="23">
        <f t="shared" si="7"/>
        <v>0</v>
      </c>
    </row>
    <row r="158" spans="1:19" s="29" customFormat="1" x14ac:dyDescent="0.2">
      <c r="A158" s="29" t="s">
        <v>605</v>
      </c>
      <c r="B158" s="30" t="s">
        <v>89</v>
      </c>
      <c r="C158" s="341"/>
      <c r="D158" s="186">
        <v>0</v>
      </c>
      <c r="E158" s="186">
        <v>0</v>
      </c>
      <c r="F158" s="186">
        <v>0</v>
      </c>
      <c r="G158" s="186">
        <v>0</v>
      </c>
      <c r="H158" s="186">
        <v>0</v>
      </c>
      <c r="I158" s="186">
        <v>0</v>
      </c>
      <c r="J158" s="186">
        <v>0</v>
      </c>
      <c r="K158" s="186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23">
        <f t="shared" si="8"/>
        <v>0</v>
      </c>
      <c r="R158" s="23">
        <v>0</v>
      </c>
      <c r="S158" s="23">
        <f t="shared" si="7"/>
        <v>0</v>
      </c>
    </row>
    <row r="159" spans="1:19" s="29" customFormat="1" x14ac:dyDescent="0.2">
      <c r="A159" s="29" t="s">
        <v>606</v>
      </c>
      <c r="B159" s="30" t="s">
        <v>90</v>
      </c>
      <c r="C159" s="341"/>
      <c r="D159" s="186">
        <v>0</v>
      </c>
      <c r="E159" s="186">
        <v>0</v>
      </c>
      <c r="F159" s="186">
        <v>0</v>
      </c>
      <c r="G159" s="186">
        <v>0</v>
      </c>
      <c r="H159" s="186">
        <v>0</v>
      </c>
      <c r="I159" s="186">
        <v>0</v>
      </c>
      <c r="J159" s="186">
        <v>0</v>
      </c>
      <c r="K159" s="186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23">
        <f t="shared" si="8"/>
        <v>0</v>
      </c>
      <c r="R159" s="23">
        <v>0</v>
      </c>
      <c r="S159" s="23">
        <f t="shared" si="7"/>
        <v>0</v>
      </c>
    </row>
    <row r="160" spans="1:19" s="29" customFormat="1" x14ac:dyDescent="0.2">
      <c r="A160" s="29" t="s">
        <v>607</v>
      </c>
      <c r="B160" s="30" t="s">
        <v>183</v>
      </c>
      <c r="C160" s="341"/>
      <c r="D160" s="186">
        <v>0</v>
      </c>
      <c r="E160" s="186">
        <v>0</v>
      </c>
      <c r="F160" s="186">
        <v>0</v>
      </c>
      <c r="G160" s="186">
        <v>0</v>
      </c>
      <c r="H160" s="186">
        <v>0</v>
      </c>
      <c r="I160" s="186">
        <v>0</v>
      </c>
      <c r="J160" s="186">
        <v>0</v>
      </c>
      <c r="K160" s="186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23">
        <f t="shared" si="8"/>
        <v>0</v>
      </c>
      <c r="R160" s="23">
        <v>0</v>
      </c>
      <c r="S160" s="23">
        <f>Q160+R160</f>
        <v>0</v>
      </c>
    </row>
    <row r="161" spans="1:19" s="29" customFormat="1" x14ac:dyDescent="0.2">
      <c r="A161" s="29" t="s">
        <v>608</v>
      </c>
      <c r="B161" s="30" t="s">
        <v>92</v>
      </c>
      <c r="C161" s="341"/>
      <c r="D161" s="186">
        <v>0</v>
      </c>
      <c r="E161" s="186">
        <v>0</v>
      </c>
      <c r="F161" s="186">
        <v>0</v>
      </c>
      <c r="G161" s="186">
        <v>0</v>
      </c>
      <c r="H161" s="186">
        <v>0</v>
      </c>
      <c r="I161" s="186">
        <v>0</v>
      </c>
      <c r="J161" s="186">
        <v>0</v>
      </c>
      <c r="K161" s="186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23">
        <f t="shared" si="8"/>
        <v>0</v>
      </c>
      <c r="R161" s="23">
        <v>0</v>
      </c>
      <c r="S161" s="23">
        <f t="shared" si="7"/>
        <v>0</v>
      </c>
    </row>
    <row r="162" spans="1:19" s="29" customFormat="1" x14ac:dyDescent="0.2">
      <c r="A162" s="29" t="s">
        <v>184</v>
      </c>
      <c r="B162" s="30" t="s">
        <v>609</v>
      </c>
      <c r="C162" s="341"/>
      <c r="D162" s="186">
        <v>0</v>
      </c>
      <c r="E162" s="186">
        <v>0</v>
      </c>
      <c r="F162" s="186">
        <v>0</v>
      </c>
      <c r="G162" s="186">
        <v>0</v>
      </c>
      <c r="H162" s="186">
        <v>0</v>
      </c>
      <c r="I162" s="186">
        <v>0</v>
      </c>
      <c r="J162" s="186">
        <v>0</v>
      </c>
      <c r="K162" s="186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23">
        <f t="shared" si="8"/>
        <v>0</v>
      </c>
      <c r="R162" s="23">
        <v>0</v>
      </c>
      <c r="S162" s="23">
        <f t="shared" si="7"/>
        <v>0</v>
      </c>
    </row>
    <row r="163" spans="1:19" s="29" customFormat="1" x14ac:dyDescent="0.2">
      <c r="A163" s="29" t="s">
        <v>610</v>
      </c>
      <c r="B163" s="30" t="s">
        <v>611</v>
      </c>
      <c r="C163" s="341"/>
      <c r="D163" s="186">
        <v>0</v>
      </c>
      <c r="E163" s="186">
        <v>0</v>
      </c>
      <c r="F163" s="186">
        <v>0</v>
      </c>
      <c r="G163" s="186">
        <v>0</v>
      </c>
      <c r="H163" s="186">
        <v>0</v>
      </c>
      <c r="I163" s="186">
        <v>0</v>
      </c>
      <c r="J163" s="186">
        <v>0</v>
      </c>
      <c r="K163" s="186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23">
        <f t="shared" si="8"/>
        <v>0</v>
      </c>
      <c r="R163" s="23">
        <v>0</v>
      </c>
      <c r="S163" s="23">
        <f t="shared" si="7"/>
        <v>0</v>
      </c>
    </row>
    <row r="164" spans="1:19" s="29" customFormat="1" x14ac:dyDescent="0.2">
      <c r="A164" s="29" t="s">
        <v>612</v>
      </c>
      <c r="B164" s="30" t="s">
        <v>613</v>
      </c>
      <c r="C164" s="341"/>
      <c r="D164" s="186">
        <v>0</v>
      </c>
      <c r="E164" s="186">
        <v>0</v>
      </c>
      <c r="F164" s="186">
        <v>0</v>
      </c>
      <c r="G164" s="186">
        <v>0</v>
      </c>
      <c r="H164" s="186">
        <v>0</v>
      </c>
      <c r="I164" s="186">
        <v>0</v>
      </c>
      <c r="J164" s="186">
        <v>0</v>
      </c>
      <c r="K164" s="186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23">
        <f t="shared" si="8"/>
        <v>0</v>
      </c>
      <c r="R164" s="23">
        <v>0</v>
      </c>
      <c r="S164" s="23">
        <f t="shared" si="7"/>
        <v>0</v>
      </c>
    </row>
    <row r="165" spans="1:19" s="29" customFormat="1" x14ac:dyDescent="0.2">
      <c r="A165" s="29" t="s">
        <v>614</v>
      </c>
      <c r="B165" s="30" t="s">
        <v>227</v>
      </c>
      <c r="C165" s="341"/>
      <c r="D165" s="186">
        <v>0</v>
      </c>
      <c r="E165" s="186">
        <v>0</v>
      </c>
      <c r="F165" s="186">
        <v>0</v>
      </c>
      <c r="G165" s="186">
        <v>0</v>
      </c>
      <c r="H165" s="186">
        <v>0</v>
      </c>
      <c r="I165" s="186">
        <v>0</v>
      </c>
      <c r="J165" s="186">
        <v>0</v>
      </c>
      <c r="K165" s="186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23">
        <f t="shared" si="8"/>
        <v>0</v>
      </c>
      <c r="R165" s="23">
        <v>0</v>
      </c>
      <c r="S165" s="23">
        <f t="shared" si="7"/>
        <v>0</v>
      </c>
    </row>
    <row r="166" spans="1:19" s="29" customFormat="1" x14ac:dyDescent="0.2">
      <c r="A166" s="29" t="s">
        <v>615</v>
      </c>
      <c r="B166" s="30" t="s">
        <v>228</v>
      </c>
      <c r="C166" s="341"/>
      <c r="D166" s="186">
        <v>0</v>
      </c>
      <c r="E166" s="186">
        <v>0</v>
      </c>
      <c r="F166" s="186">
        <v>0</v>
      </c>
      <c r="G166" s="186">
        <v>0</v>
      </c>
      <c r="H166" s="186">
        <v>0</v>
      </c>
      <c r="I166" s="186">
        <v>0</v>
      </c>
      <c r="J166" s="186">
        <v>0</v>
      </c>
      <c r="K166" s="186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23">
        <f t="shared" si="8"/>
        <v>0</v>
      </c>
      <c r="R166" s="23">
        <v>0</v>
      </c>
      <c r="S166" s="23">
        <f t="shared" si="7"/>
        <v>0</v>
      </c>
    </row>
    <row r="167" spans="1:19" s="29" customFormat="1" x14ac:dyDescent="0.2">
      <c r="A167" s="29" t="s">
        <v>616</v>
      </c>
      <c r="B167" s="30" t="s">
        <v>229</v>
      </c>
      <c r="C167" s="341"/>
      <c r="D167" s="186">
        <v>0</v>
      </c>
      <c r="E167" s="186">
        <v>0</v>
      </c>
      <c r="F167" s="186">
        <v>0</v>
      </c>
      <c r="G167" s="186">
        <v>0</v>
      </c>
      <c r="H167" s="186">
        <v>0</v>
      </c>
      <c r="I167" s="186">
        <v>0</v>
      </c>
      <c r="J167" s="186">
        <v>0</v>
      </c>
      <c r="K167" s="186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23">
        <f t="shared" si="8"/>
        <v>0</v>
      </c>
      <c r="R167" s="23">
        <v>0</v>
      </c>
      <c r="S167" s="23">
        <f t="shared" si="7"/>
        <v>0</v>
      </c>
    </row>
    <row r="168" spans="1:19" s="29" customFormat="1" x14ac:dyDescent="0.2">
      <c r="A168" s="29" t="s">
        <v>617</v>
      </c>
      <c r="B168" s="30" t="s">
        <v>618</v>
      </c>
      <c r="C168" s="341"/>
      <c r="D168" s="186">
        <v>0</v>
      </c>
      <c r="E168" s="186">
        <v>0</v>
      </c>
      <c r="F168" s="186">
        <v>0</v>
      </c>
      <c r="G168" s="186">
        <v>0</v>
      </c>
      <c r="H168" s="186">
        <v>0</v>
      </c>
      <c r="I168" s="186">
        <v>0</v>
      </c>
      <c r="J168" s="186">
        <v>0</v>
      </c>
      <c r="K168" s="186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23">
        <f t="shared" si="8"/>
        <v>0</v>
      </c>
      <c r="R168" s="23">
        <v>0</v>
      </c>
      <c r="S168" s="23">
        <f t="shared" si="7"/>
        <v>0</v>
      </c>
    </row>
    <row r="169" spans="1:19" s="29" customFormat="1" x14ac:dyDescent="0.2">
      <c r="A169" s="29" t="s">
        <v>619</v>
      </c>
      <c r="B169" s="30" t="s">
        <v>620</v>
      </c>
      <c r="C169" s="341"/>
      <c r="D169" s="186">
        <v>0</v>
      </c>
      <c r="E169" s="186">
        <v>0</v>
      </c>
      <c r="F169" s="186">
        <v>0</v>
      </c>
      <c r="G169" s="186">
        <v>0</v>
      </c>
      <c r="H169" s="186">
        <v>0</v>
      </c>
      <c r="I169" s="186">
        <v>0</v>
      </c>
      <c r="J169" s="186">
        <v>0</v>
      </c>
      <c r="K169" s="186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23">
        <f t="shared" si="8"/>
        <v>0</v>
      </c>
      <c r="R169" s="23">
        <v>0</v>
      </c>
      <c r="S169" s="23">
        <f t="shared" si="7"/>
        <v>0</v>
      </c>
    </row>
    <row r="170" spans="1:19" s="29" customFormat="1" x14ac:dyDescent="0.2">
      <c r="A170" s="29" t="s">
        <v>621</v>
      </c>
      <c r="B170" s="30" t="s">
        <v>622</v>
      </c>
      <c r="C170" s="341"/>
      <c r="D170" s="186">
        <v>0</v>
      </c>
      <c r="E170" s="186">
        <v>0</v>
      </c>
      <c r="F170" s="186">
        <v>0</v>
      </c>
      <c r="G170" s="186">
        <v>0</v>
      </c>
      <c r="H170" s="186">
        <v>0</v>
      </c>
      <c r="I170" s="186">
        <v>0</v>
      </c>
      <c r="J170" s="186">
        <v>0</v>
      </c>
      <c r="K170" s="186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23">
        <f t="shared" si="8"/>
        <v>0</v>
      </c>
      <c r="R170" s="23">
        <v>0</v>
      </c>
      <c r="S170" s="23">
        <f t="shared" si="7"/>
        <v>0</v>
      </c>
    </row>
    <row r="171" spans="1:19" s="29" customFormat="1" x14ac:dyDescent="0.2">
      <c r="A171" s="29" t="s">
        <v>623</v>
      </c>
      <c r="B171" s="30" t="s">
        <v>93</v>
      </c>
      <c r="C171" s="341"/>
      <c r="D171" s="186">
        <v>0</v>
      </c>
      <c r="E171" s="186">
        <v>0</v>
      </c>
      <c r="F171" s="186">
        <v>0</v>
      </c>
      <c r="G171" s="186">
        <v>0</v>
      </c>
      <c r="H171" s="186">
        <v>0</v>
      </c>
      <c r="I171" s="186">
        <v>0</v>
      </c>
      <c r="J171" s="186">
        <v>0</v>
      </c>
      <c r="K171" s="186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23">
        <f t="shared" si="8"/>
        <v>0</v>
      </c>
      <c r="R171" s="23">
        <v>0</v>
      </c>
      <c r="S171" s="23">
        <f t="shared" si="7"/>
        <v>0</v>
      </c>
    </row>
    <row r="172" spans="1:19" s="29" customFormat="1" x14ac:dyDescent="0.2">
      <c r="A172" s="29" t="s">
        <v>624</v>
      </c>
      <c r="B172" s="30" t="s">
        <v>94</v>
      </c>
      <c r="C172" s="341"/>
      <c r="D172" s="186">
        <v>0</v>
      </c>
      <c r="E172" s="186">
        <v>0</v>
      </c>
      <c r="F172" s="186">
        <v>0</v>
      </c>
      <c r="G172" s="186">
        <v>0</v>
      </c>
      <c r="H172" s="186">
        <v>0</v>
      </c>
      <c r="I172" s="186">
        <v>0</v>
      </c>
      <c r="J172" s="186">
        <v>0</v>
      </c>
      <c r="K172" s="186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23">
        <f t="shared" si="8"/>
        <v>0</v>
      </c>
      <c r="R172" s="23">
        <v>0</v>
      </c>
      <c r="S172" s="23">
        <f>Q172+R172</f>
        <v>0</v>
      </c>
    </row>
    <row r="173" spans="1:19" s="29" customFormat="1" x14ac:dyDescent="0.2">
      <c r="A173" s="29" t="s">
        <v>185</v>
      </c>
      <c r="B173" s="30" t="s">
        <v>188</v>
      </c>
      <c r="C173" s="341"/>
      <c r="D173" s="186">
        <v>0</v>
      </c>
      <c r="E173" s="186">
        <v>0</v>
      </c>
      <c r="F173" s="186">
        <v>0</v>
      </c>
      <c r="G173" s="186">
        <v>0</v>
      </c>
      <c r="H173" s="186">
        <v>0</v>
      </c>
      <c r="I173" s="186">
        <v>0</v>
      </c>
      <c r="J173" s="186">
        <v>0</v>
      </c>
      <c r="K173" s="186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23">
        <f t="shared" si="8"/>
        <v>0</v>
      </c>
      <c r="R173" s="23">
        <v>0</v>
      </c>
      <c r="S173" s="23">
        <f>Q173+R173</f>
        <v>0</v>
      </c>
    </row>
    <row r="174" spans="1:19" s="29" customFormat="1" ht="12.25" customHeight="1" x14ac:dyDescent="0.2">
      <c r="A174" s="29" t="s">
        <v>186</v>
      </c>
      <c r="B174" s="30" t="s">
        <v>187</v>
      </c>
      <c r="C174" s="341"/>
      <c r="D174" s="186">
        <v>0</v>
      </c>
      <c r="E174" s="186">
        <v>0</v>
      </c>
      <c r="F174" s="186">
        <v>0</v>
      </c>
      <c r="G174" s="186">
        <v>0</v>
      </c>
      <c r="H174" s="186">
        <v>0</v>
      </c>
      <c r="I174" s="186">
        <v>0</v>
      </c>
      <c r="J174" s="186">
        <v>0</v>
      </c>
      <c r="K174" s="186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23">
        <f t="shared" si="8"/>
        <v>0</v>
      </c>
      <c r="R174" s="23">
        <v>0</v>
      </c>
      <c r="S174" s="23">
        <f t="shared" si="7"/>
        <v>0</v>
      </c>
    </row>
    <row r="175" spans="1:19" s="29" customFormat="1" x14ac:dyDescent="0.2">
      <c r="A175" s="29" t="s">
        <v>625</v>
      </c>
      <c r="B175" s="30" t="s">
        <v>189</v>
      </c>
      <c r="C175" s="341"/>
      <c r="D175" s="186">
        <v>0</v>
      </c>
      <c r="E175" s="186">
        <v>0</v>
      </c>
      <c r="F175" s="186">
        <v>0</v>
      </c>
      <c r="G175" s="186">
        <v>0</v>
      </c>
      <c r="H175" s="186">
        <v>0</v>
      </c>
      <c r="I175" s="186">
        <v>0</v>
      </c>
      <c r="J175" s="186">
        <v>0</v>
      </c>
      <c r="K175" s="186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23">
        <f t="shared" si="8"/>
        <v>0</v>
      </c>
      <c r="R175" s="23">
        <v>0</v>
      </c>
      <c r="S175" s="23">
        <f t="shared" si="7"/>
        <v>0</v>
      </c>
    </row>
    <row r="176" spans="1:19" s="29" customFormat="1" x14ac:dyDescent="0.2">
      <c r="A176" s="29" t="s">
        <v>95</v>
      </c>
      <c r="B176" s="30" t="s">
        <v>96</v>
      </c>
      <c r="C176" s="341"/>
      <c r="D176" s="186">
        <v>0</v>
      </c>
      <c r="E176" s="186">
        <v>0</v>
      </c>
      <c r="F176" s="186">
        <v>0</v>
      </c>
      <c r="G176" s="186">
        <v>0</v>
      </c>
      <c r="H176" s="186">
        <v>0</v>
      </c>
      <c r="I176" s="186">
        <v>0</v>
      </c>
      <c r="J176" s="186">
        <v>0</v>
      </c>
      <c r="K176" s="186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23">
        <f t="shared" si="8"/>
        <v>0</v>
      </c>
      <c r="R176" s="23">
        <v>0</v>
      </c>
      <c r="S176" s="23">
        <f t="shared" si="7"/>
        <v>0</v>
      </c>
    </row>
    <row r="177" spans="1:19" s="29" customFormat="1" x14ac:dyDescent="0.2">
      <c r="A177" s="29" t="s">
        <v>625</v>
      </c>
      <c r="B177" s="30" t="s">
        <v>189</v>
      </c>
      <c r="C177" s="341"/>
      <c r="D177" s="186">
        <v>0</v>
      </c>
      <c r="E177" s="186">
        <v>0</v>
      </c>
      <c r="F177" s="186">
        <v>0</v>
      </c>
      <c r="G177" s="186">
        <v>0</v>
      </c>
      <c r="H177" s="186">
        <v>0</v>
      </c>
      <c r="I177" s="186">
        <v>0</v>
      </c>
      <c r="J177" s="186">
        <v>0</v>
      </c>
      <c r="K177" s="186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23">
        <f t="shared" si="8"/>
        <v>0</v>
      </c>
      <c r="R177" s="23">
        <f>-E656</f>
        <v>0</v>
      </c>
      <c r="S177" s="23">
        <f t="shared" si="7"/>
        <v>0</v>
      </c>
    </row>
    <row r="178" spans="1:19" s="29" customFormat="1" x14ac:dyDescent="0.2">
      <c r="A178" s="29" t="s">
        <v>626</v>
      </c>
      <c r="B178" s="30" t="s">
        <v>97</v>
      </c>
      <c r="C178" s="341"/>
      <c r="D178" s="186">
        <v>0</v>
      </c>
      <c r="E178" s="186">
        <v>0</v>
      </c>
      <c r="F178" s="186">
        <v>0</v>
      </c>
      <c r="G178" s="186">
        <v>0</v>
      </c>
      <c r="H178" s="186">
        <v>0</v>
      </c>
      <c r="I178" s="186">
        <v>0</v>
      </c>
      <c r="J178" s="186">
        <v>0</v>
      </c>
      <c r="K178" s="186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23">
        <f t="shared" si="8"/>
        <v>0</v>
      </c>
      <c r="R178" s="23">
        <v>0</v>
      </c>
      <c r="S178" s="23">
        <f t="shared" si="7"/>
        <v>0</v>
      </c>
    </row>
    <row r="179" spans="1:19" s="29" customFormat="1" x14ac:dyDescent="0.2">
      <c r="A179" s="29" t="s">
        <v>627</v>
      </c>
      <c r="B179" s="30" t="s">
        <v>98</v>
      </c>
      <c r="C179" s="341"/>
      <c r="D179" s="186">
        <v>0</v>
      </c>
      <c r="E179" s="186">
        <v>0</v>
      </c>
      <c r="F179" s="186">
        <v>0</v>
      </c>
      <c r="G179" s="186">
        <v>0</v>
      </c>
      <c r="H179" s="186">
        <v>0</v>
      </c>
      <c r="I179" s="186">
        <v>0</v>
      </c>
      <c r="J179" s="186">
        <v>0</v>
      </c>
      <c r="K179" s="186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23">
        <f t="shared" si="8"/>
        <v>0</v>
      </c>
      <c r="R179" s="23">
        <f>-Q179</f>
        <v>0</v>
      </c>
      <c r="S179" s="23">
        <f t="shared" si="7"/>
        <v>0</v>
      </c>
    </row>
    <row r="180" spans="1:19" s="29" customFormat="1" x14ac:dyDescent="0.2">
      <c r="A180" s="29" t="s">
        <v>99</v>
      </c>
      <c r="B180" s="30" t="s">
        <v>100</v>
      </c>
      <c r="C180" s="341"/>
      <c r="D180" s="186">
        <v>0</v>
      </c>
      <c r="E180" s="186">
        <v>0</v>
      </c>
      <c r="F180" s="186">
        <v>0</v>
      </c>
      <c r="G180" s="186">
        <v>0</v>
      </c>
      <c r="H180" s="186">
        <v>0</v>
      </c>
      <c r="I180" s="186">
        <v>0</v>
      </c>
      <c r="J180" s="186">
        <v>0</v>
      </c>
      <c r="K180" s="186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23">
        <f t="shared" si="8"/>
        <v>0</v>
      </c>
      <c r="R180" s="23">
        <v>0</v>
      </c>
      <c r="S180" s="23">
        <f t="shared" ref="S180:S230" si="9">Q180+R180</f>
        <v>0</v>
      </c>
    </row>
    <row r="181" spans="1:19" s="29" customFormat="1" x14ac:dyDescent="0.2">
      <c r="A181" s="29" t="s">
        <v>101</v>
      </c>
      <c r="B181" s="30" t="s">
        <v>102</v>
      </c>
      <c r="C181" s="341"/>
      <c r="D181" s="186">
        <v>0</v>
      </c>
      <c r="E181" s="186">
        <v>0</v>
      </c>
      <c r="F181" s="186">
        <v>0</v>
      </c>
      <c r="G181" s="186">
        <v>0</v>
      </c>
      <c r="H181" s="186">
        <v>0</v>
      </c>
      <c r="I181" s="186">
        <v>0</v>
      </c>
      <c r="J181" s="186">
        <v>0</v>
      </c>
      <c r="K181" s="186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23">
        <f t="shared" si="8"/>
        <v>0</v>
      </c>
      <c r="R181" s="23">
        <f>-E657</f>
        <v>0</v>
      </c>
      <c r="S181" s="23">
        <f t="shared" si="9"/>
        <v>0</v>
      </c>
    </row>
    <row r="182" spans="1:19" s="29" customFormat="1" x14ac:dyDescent="0.2">
      <c r="A182" s="29" t="s">
        <v>628</v>
      </c>
      <c r="B182" s="30" t="s">
        <v>103</v>
      </c>
      <c r="C182" s="341"/>
      <c r="D182" s="186">
        <v>0</v>
      </c>
      <c r="E182" s="186">
        <v>0</v>
      </c>
      <c r="F182" s="186">
        <v>0</v>
      </c>
      <c r="G182" s="186">
        <v>0</v>
      </c>
      <c r="H182" s="186">
        <v>0</v>
      </c>
      <c r="I182" s="186">
        <v>0</v>
      </c>
      <c r="J182" s="186">
        <v>0</v>
      </c>
      <c r="K182" s="186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23">
        <f t="shared" si="8"/>
        <v>0</v>
      </c>
      <c r="R182" s="23">
        <v>0</v>
      </c>
      <c r="S182" s="23">
        <f t="shared" si="9"/>
        <v>0</v>
      </c>
    </row>
    <row r="183" spans="1:19" s="29" customFormat="1" x14ac:dyDescent="0.2">
      <c r="A183" s="29" t="s">
        <v>629</v>
      </c>
      <c r="B183" s="30" t="s">
        <v>104</v>
      </c>
      <c r="C183" s="341"/>
      <c r="D183" s="186">
        <v>0</v>
      </c>
      <c r="E183" s="186">
        <v>0</v>
      </c>
      <c r="F183" s="186">
        <v>0</v>
      </c>
      <c r="G183" s="186">
        <v>0</v>
      </c>
      <c r="H183" s="186">
        <v>0</v>
      </c>
      <c r="I183" s="186">
        <v>0</v>
      </c>
      <c r="J183" s="186">
        <v>0</v>
      </c>
      <c r="K183" s="186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23">
        <f t="shared" si="8"/>
        <v>0</v>
      </c>
      <c r="R183" s="23">
        <v>0</v>
      </c>
      <c r="S183" s="23">
        <f t="shared" ref="S183:S188" si="10">Q183+R183</f>
        <v>0</v>
      </c>
    </row>
    <row r="184" spans="1:19" s="29" customFormat="1" x14ac:dyDescent="0.2">
      <c r="A184" s="29" t="s">
        <v>630</v>
      </c>
      <c r="B184" s="30" t="s">
        <v>230</v>
      </c>
      <c r="C184" s="341"/>
      <c r="D184" s="186">
        <v>0</v>
      </c>
      <c r="E184" s="186">
        <v>0</v>
      </c>
      <c r="F184" s="186">
        <v>0</v>
      </c>
      <c r="G184" s="186">
        <v>0</v>
      </c>
      <c r="H184" s="186">
        <v>0</v>
      </c>
      <c r="I184" s="186">
        <v>0</v>
      </c>
      <c r="J184" s="186">
        <v>0</v>
      </c>
      <c r="K184" s="186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23">
        <f t="shared" si="8"/>
        <v>0</v>
      </c>
      <c r="R184" s="23">
        <v>0</v>
      </c>
      <c r="S184" s="23">
        <f t="shared" si="10"/>
        <v>0</v>
      </c>
    </row>
    <row r="185" spans="1:19" s="29" customFormat="1" x14ac:dyDescent="0.2">
      <c r="A185" s="29" t="s">
        <v>631</v>
      </c>
      <c r="B185" s="30" t="s">
        <v>190</v>
      </c>
      <c r="C185" s="341"/>
      <c r="D185" s="186">
        <v>0</v>
      </c>
      <c r="E185" s="186">
        <v>0</v>
      </c>
      <c r="F185" s="186">
        <v>0</v>
      </c>
      <c r="G185" s="186">
        <v>0</v>
      </c>
      <c r="H185" s="186">
        <v>0</v>
      </c>
      <c r="I185" s="186">
        <v>0</v>
      </c>
      <c r="J185" s="186">
        <v>0</v>
      </c>
      <c r="K185" s="186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23">
        <f t="shared" ref="Q185:Q230" si="11">SUM(D185:P185)</f>
        <v>0</v>
      </c>
      <c r="R185" s="23">
        <v>0</v>
      </c>
      <c r="S185" s="23">
        <f t="shared" si="10"/>
        <v>0</v>
      </c>
    </row>
    <row r="186" spans="1:19" s="29" customFormat="1" x14ac:dyDescent="0.2">
      <c r="A186" s="29" t="s">
        <v>632</v>
      </c>
      <c r="B186" s="30" t="s">
        <v>218</v>
      </c>
      <c r="C186" s="341"/>
      <c r="D186" s="186">
        <v>0</v>
      </c>
      <c r="E186" s="186">
        <v>0</v>
      </c>
      <c r="F186" s="186">
        <v>0</v>
      </c>
      <c r="G186" s="186">
        <v>0</v>
      </c>
      <c r="H186" s="186">
        <v>0</v>
      </c>
      <c r="I186" s="186">
        <v>0</v>
      </c>
      <c r="J186" s="186">
        <v>0</v>
      </c>
      <c r="K186" s="186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23">
        <f t="shared" si="11"/>
        <v>0</v>
      </c>
      <c r="R186" s="23">
        <v>0</v>
      </c>
      <c r="S186" s="23">
        <f t="shared" si="10"/>
        <v>0</v>
      </c>
    </row>
    <row r="187" spans="1:19" s="29" customFormat="1" x14ac:dyDescent="0.2">
      <c r="A187" s="29" t="s">
        <v>633</v>
      </c>
      <c r="B187" s="30" t="s">
        <v>191</v>
      </c>
      <c r="C187" s="341"/>
      <c r="D187" s="186">
        <v>0</v>
      </c>
      <c r="E187" s="186">
        <v>0</v>
      </c>
      <c r="F187" s="186">
        <v>0</v>
      </c>
      <c r="G187" s="186">
        <v>0</v>
      </c>
      <c r="H187" s="186">
        <v>0</v>
      </c>
      <c r="I187" s="186">
        <v>0</v>
      </c>
      <c r="J187" s="186">
        <v>0</v>
      </c>
      <c r="K187" s="186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23">
        <f t="shared" si="11"/>
        <v>0</v>
      </c>
      <c r="R187" s="23">
        <v>0</v>
      </c>
      <c r="S187" s="23">
        <f t="shared" si="10"/>
        <v>0</v>
      </c>
    </row>
    <row r="188" spans="1:19" s="29" customFormat="1" x14ac:dyDescent="0.2">
      <c r="A188" s="29" t="s">
        <v>634</v>
      </c>
      <c r="B188" s="30" t="s">
        <v>192</v>
      </c>
      <c r="C188" s="341"/>
      <c r="D188" s="186">
        <v>0</v>
      </c>
      <c r="E188" s="186">
        <v>0</v>
      </c>
      <c r="F188" s="186">
        <v>0</v>
      </c>
      <c r="G188" s="186">
        <v>0</v>
      </c>
      <c r="H188" s="186">
        <v>0</v>
      </c>
      <c r="I188" s="186">
        <v>0</v>
      </c>
      <c r="J188" s="186">
        <v>0</v>
      </c>
      <c r="K188" s="186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23">
        <f t="shared" si="11"/>
        <v>0</v>
      </c>
      <c r="R188" s="23">
        <v>0</v>
      </c>
      <c r="S188" s="23">
        <f t="shared" si="10"/>
        <v>0</v>
      </c>
    </row>
    <row r="189" spans="1:19" s="29" customFormat="1" x14ac:dyDescent="0.2">
      <c r="A189" s="29" t="s">
        <v>635</v>
      </c>
      <c r="B189" s="30" t="s">
        <v>105</v>
      </c>
      <c r="C189" s="341"/>
      <c r="D189" s="186">
        <v>0</v>
      </c>
      <c r="E189" s="186">
        <v>0</v>
      </c>
      <c r="F189" s="186">
        <v>0</v>
      </c>
      <c r="G189" s="186">
        <v>0</v>
      </c>
      <c r="H189" s="186">
        <v>0</v>
      </c>
      <c r="I189" s="186">
        <v>0</v>
      </c>
      <c r="J189" s="186">
        <v>0</v>
      </c>
      <c r="K189" s="186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23">
        <f t="shared" si="11"/>
        <v>0</v>
      </c>
      <c r="R189" s="23">
        <v>0</v>
      </c>
      <c r="S189" s="23">
        <f t="shared" si="9"/>
        <v>0</v>
      </c>
    </row>
    <row r="190" spans="1:19" s="29" customFormat="1" x14ac:dyDescent="0.2">
      <c r="A190" s="29" t="s">
        <v>636</v>
      </c>
      <c r="B190" s="30" t="s">
        <v>193</v>
      </c>
      <c r="C190" s="341"/>
      <c r="D190" s="186">
        <v>0</v>
      </c>
      <c r="E190" s="186">
        <v>0</v>
      </c>
      <c r="F190" s="186">
        <v>0</v>
      </c>
      <c r="G190" s="186">
        <v>0</v>
      </c>
      <c r="H190" s="186">
        <v>0</v>
      </c>
      <c r="I190" s="186">
        <v>0</v>
      </c>
      <c r="J190" s="186">
        <v>0</v>
      </c>
      <c r="K190" s="186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23">
        <f t="shared" si="11"/>
        <v>0</v>
      </c>
      <c r="R190" s="23">
        <v>0</v>
      </c>
      <c r="S190" s="23">
        <f>Q190+R190</f>
        <v>0</v>
      </c>
    </row>
    <row r="191" spans="1:19" s="29" customFormat="1" x14ac:dyDescent="0.2">
      <c r="A191" s="29" t="s">
        <v>637</v>
      </c>
      <c r="B191" s="30" t="s">
        <v>194</v>
      </c>
      <c r="C191" s="341"/>
      <c r="D191" s="186">
        <v>0</v>
      </c>
      <c r="E191" s="186">
        <v>0</v>
      </c>
      <c r="F191" s="186">
        <v>0</v>
      </c>
      <c r="G191" s="186">
        <v>0</v>
      </c>
      <c r="H191" s="186">
        <v>0</v>
      </c>
      <c r="I191" s="186">
        <v>0</v>
      </c>
      <c r="J191" s="186">
        <v>0</v>
      </c>
      <c r="K191" s="186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23">
        <f t="shared" si="11"/>
        <v>0</v>
      </c>
      <c r="R191" s="23">
        <v>0</v>
      </c>
      <c r="S191" s="23">
        <f>Q191+R191</f>
        <v>0</v>
      </c>
    </row>
    <row r="192" spans="1:19" s="29" customFormat="1" x14ac:dyDescent="0.2">
      <c r="A192" s="29" t="s">
        <v>638</v>
      </c>
      <c r="B192" s="30" t="s">
        <v>639</v>
      </c>
      <c r="C192" s="341"/>
      <c r="D192" s="186">
        <v>0</v>
      </c>
      <c r="E192" s="186">
        <v>0</v>
      </c>
      <c r="F192" s="186">
        <v>0</v>
      </c>
      <c r="G192" s="186">
        <v>0</v>
      </c>
      <c r="H192" s="186">
        <v>0</v>
      </c>
      <c r="I192" s="186">
        <v>0</v>
      </c>
      <c r="J192" s="186">
        <v>0</v>
      </c>
      <c r="K192" s="186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23">
        <f t="shared" si="11"/>
        <v>0</v>
      </c>
      <c r="R192" s="23">
        <v>0</v>
      </c>
      <c r="S192" s="23">
        <f t="shared" si="9"/>
        <v>0</v>
      </c>
    </row>
    <row r="193" spans="1:19" s="29" customFormat="1" x14ac:dyDescent="0.2">
      <c r="A193" s="29" t="s">
        <v>640</v>
      </c>
      <c r="B193" s="30" t="s">
        <v>106</v>
      </c>
      <c r="C193" s="341"/>
      <c r="D193" s="186">
        <v>0</v>
      </c>
      <c r="E193" s="186">
        <v>0</v>
      </c>
      <c r="F193" s="186">
        <v>0</v>
      </c>
      <c r="G193" s="186">
        <v>0</v>
      </c>
      <c r="H193" s="186">
        <v>0</v>
      </c>
      <c r="I193" s="186">
        <v>0</v>
      </c>
      <c r="J193" s="186">
        <v>0</v>
      </c>
      <c r="K193" s="186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23">
        <f t="shared" si="11"/>
        <v>0</v>
      </c>
      <c r="R193" s="23">
        <v>0</v>
      </c>
      <c r="S193" s="23">
        <f t="shared" si="9"/>
        <v>0</v>
      </c>
    </row>
    <row r="194" spans="1:19" s="29" customFormat="1" x14ac:dyDescent="0.2">
      <c r="A194" s="29" t="s">
        <v>641</v>
      </c>
      <c r="B194" s="30" t="s">
        <v>195</v>
      </c>
      <c r="C194" s="341"/>
      <c r="D194" s="186">
        <v>0</v>
      </c>
      <c r="E194" s="186">
        <v>0</v>
      </c>
      <c r="F194" s="186">
        <v>0</v>
      </c>
      <c r="G194" s="186">
        <v>0</v>
      </c>
      <c r="H194" s="186">
        <v>0</v>
      </c>
      <c r="I194" s="186">
        <v>0</v>
      </c>
      <c r="J194" s="186">
        <v>0</v>
      </c>
      <c r="K194" s="186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23">
        <f t="shared" si="11"/>
        <v>0</v>
      </c>
      <c r="R194" s="23">
        <v>0</v>
      </c>
      <c r="S194" s="23">
        <f>Q194+R194</f>
        <v>0</v>
      </c>
    </row>
    <row r="195" spans="1:19" s="29" customFormat="1" x14ac:dyDescent="0.2">
      <c r="A195" s="29" t="s">
        <v>642</v>
      </c>
      <c r="B195" s="30" t="s">
        <v>107</v>
      </c>
      <c r="C195" s="341"/>
      <c r="D195" s="186">
        <v>0</v>
      </c>
      <c r="E195" s="186">
        <v>0</v>
      </c>
      <c r="F195" s="186">
        <v>0</v>
      </c>
      <c r="G195" s="186">
        <v>0</v>
      </c>
      <c r="H195" s="186">
        <v>0</v>
      </c>
      <c r="I195" s="186">
        <v>0</v>
      </c>
      <c r="J195" s="186">
        <v>0</v>
      </c>
      <c r="K195" s="186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23">
        <f t="shared" si="11"/>
        <v>0</v>
      </c>
      <c r="R195" s="23">
        <v>0</v>
      </c>
      <c r="S195" s="23">
        <f t="shared" si="9"/>
        <v>0</v>
      </c>
    </row>
    <row r="196" spans="1:19" s="29" customFormat="1" x14ac:dyDescent="0.2">
      <c r="A196" s="29" t="s">
        <v>643</v>
      </c>
      <c r="B196" s="30" t="s">
        <v>108</v>
      </c>
      <c r="C196" s="341"/>
      <c r="D196" s="186">
        <v>0</v>
      </c>
      <c r="E196" s="186">
        <v>0</v>
      </c>
      <c r="F196" s="186">
        <v>0</v>
      </c>
      <c r="G196" s="186">
        <v>0</v>
      </c>
      <c r="H196" s="186">
        <v>0</v>
      </c>
      <c r="I196" s="186">
        <v>0</v>
      </c>
      <c r="J196" s="186">
        <v>0</v>
      </c>
      <c r="K196" s="186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23">
        <f t="shared" si="11"/>
        <v>0</v>
      </c>
      <c r="R196" s="23">
        <f>-Q196</f>
        <v>0</v>
      </c>
      <c r="S196" s="23">
        <f t="shared" si="9"/>
        <v>0</v>
      </c>
    </row>
    <row r="197" spans="1:19" s="29" customFormat="1" x14ac:dyDescent="0.2">
      <c r="A197" s="29" t="s">
        <v>644</v>
      </c>
      <c r="B197" s="30" t="s">
        <v>109</v>
      </c>
      <c r="C197" s="341"/>
      <c r="D197" s="186">
        <v>0</v>
      </c>
      <c r="E197" s="186">
        <v>0</v>
      </c>
      <c r="F197" s="186">
        <v>0</v>
      </c>
      <c r="G197" s="186">
        <v>0</v>
      </c>
      <c r="H197" s="186">
        <v>0</v>
      </c>
      <c r="I197" s="186">
        <v>0</v>
      </c>
      <c r="J197" s="186">
        <v>0</v>
      </c>
      <c r="K197" s="186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23">
        <f t="shared" si="11"/>
        <v>0</v>
      </c>
      <c r="R197" s="23">
        <v>0</v>
      </c>
      <c r="S197" s="23">
        <f t="shared" si="9"/>
        <v>0</v>
      </c>
    </row>
    <row r="198" spans="1:19" s="29" customFormat="1" x14ac:dyDescent="0.2">
      <c r="A198" s="29" t="s">
        <v>645</v>
      </c>
      <c r="B198" s="30" t="s">
        <v>196</v>
      </c>
      <c r="C198" s="341"/>
      <c r="D198" s="186">
        <v>0</v>
      </c>
      <c r="E198" s="186">
        <v>0</v>
      </c>
      <c r="F198" s="186">
        <v>0</v>
      </c>
      <c r="G198" s="186">
        <v>0</v>
      </c>
      <c r="H198" s="186">
        <v>0</v>
      </c>
      <c r="I198" s="186">
        <v>0</v>
      </c>
      <c r="J198" s="186">
        <v>0</v>
      </c>
      <c r="K198" s="186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23">
        <f t="shared" si="11"/>
        <v>0</v>
      </c>
      <c r="R198" s="23">
        <v>0</v>
      </c>
      <c r="S198" s="23">
        <f>Q198+R198</f>
        <v>0</v>
      </c>
    </row>
    <row r="199" spans="1:19" s="29" customFormat="1" x14ac:dyDescent="0.2">
      <c r="A199" s="29" t="s">
        <v>646</v>
      </c>
      <c r="B199" s="30" t="s">
        <v>197</v>
      </c>
      <c r="C199" s="341"/>
      <c r="D199" s="186">
        <v>0</v>
      </c>
      <c r="E199" s="186">
        <v>0</v>
      </c>
      <c r="F199" s="186">
        <v>0</v>
      </c>
      <c r="G199" s="186">
        <v>0</v>
      </c>
      <c r="H199" s="186">
        <v>0</v>
      </c>
      <c r="I199" s="186">
        <v>0</v>
      </c>
      <c r="J199" s="186">
        <v>0</v>
      </c>
      <c r="K199" s="186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23">
        <f t="shared" si="11"/>
        <v>0</v>
      </c>
      <c r="R199" s="23">
        <v>0</v>
      </c>
      <c r="S199" s="23">
        <f>Q199+R199</f>
        <v>0</v>
      </c>
    </row>
    <row r="200" spans="1:19" s="29" customFormat="1" x14ac:dyDescent="0.2">
      <c r="A200" s="29" t="s">
        <v>647</v>
      </c>
      <c r="B200" s="30" t="s">
        <v>198</v>
      </c>
      <c r="C200" s="341"/>
      <c r="D200" s="186">
        <v>0</v>
      </c>
      <c r="E200" s="186">
        <v>0</v>
      </c>
      <c r="F200" s="186">
        <v>0</v>
      </c>
      <c r="G200" s="186">
        <v>0</v>
      </c>
      <c r="H200" s="186">
        <v>0</v>
      </c>
      <c r="I200" s="186">
        <v>0</v>
      </c>
      <c r="J200" s="186">
        <v>0</v>
      </c>
      <c r="K200" s="186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23">
        <f t="shared" si="11"/>
        <v>0</v>
      </c>
      <c r="R200" s="23">
        <v>0</v>
      </c>
      <c r="S200" s="23">
        <f>Q200+R200</f>
        <v>0</v>
      </c>
    </row>
    <row r="201" spans="1:19" s="29" customFormat="1" x14ac:dyDescent="0.2">
      <c r="A201" s="29" t="s">
        <v>648</v>
      </c>
      <c r="B201" s="30" t="s">
        <v>110</v>
      </c>
      <c r="C201" s="341"/>
      <c r="D201" s="186">
        <v>0</v>
      </c>
      <c r="E201" s="186">
        <v>0</v>
      </c>
      <c r="F201" s="186">
        <v>0</v>
      </c>
      <c r="G201" s="186">
        <v>0</v>
      </c>
      <c r="H201" s="186">
        <v>0</v>
      </c>
      <c r="I201" s="186">
        <v>0</v>
      </c>
      <c r="J201" s="186">
        <v>0</v>
      </c>
      <c r="K201" s="186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23">
        <f t="shared" si="11"/>
        <v>0</v>
      </c>
      <c r="R201" s="23">
        <v>0</v>
      </c>
      <c r="S201" s="23">
        <f t="shared" si="9"/>
        <v>0</v>
      </c>
    </row>
    <row r="202" spans="1:19" s="29" customFormat="1" x14ac:dyDescent="0.2">
      <c r="A202" s="29" t="s">
        <v>275</v>
      </c>
      <c r="B202" s="30" t="s">
        <v>111</v>
      </c>
      <c r="C202" s="341"/>
      <c r="D202" s="186">
        <v>0</v>
      </c>
      <c r="E202" s="186">
        <v>0</v>
      </c>
      <c r="F202" s="186">
        <v>0</v>
      </c>
      <c r="G202" s="186">
        <v>0</v>
      </c>
      <c r="H202" s="186">
        <v>0</v>
      </c>
      <c r="I202" s="186">
        <v>0</v>
      </c>
      <c r="J202" s="186">
        <v>0</v>
      </c>
      <c r="K202" s="186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23">
        <f t="shared" si="11"/>
        <v>0</v>
      </c>
      <c r="R202" s="23">
        <v>0</v>
      </c>
      <c r="S202" s="23">
        <f t="shared" si="9"/>
        <v>0</v>
      </c>
    </row>
    <row r="203" spans="1:19" s="29" customFormat="1" x14ac:dyDescent="0.2">
      <c r="A203" s="29" t="s">
        <v>131</v>
      </c>
      <c r="B203" s="30" t="s">
        <v>132</v>
      </c>
      <c r="C203" s="341"/>
      <c r="D203" s="186">
        <v>0</v>
      </c>
      <c r="E203" s="186">
        <v>0</v>
      </c>
      <c r="F203" s="186">
        <v>0</v>
      </c>
      <c r="G203" s="186">
        <v>0</v>
      </c>
      <c r="H203" s="186">
        <v>0</v>
      </c>
      <c r="I203" s="186">
        <v>0</v>
      </c>
      <c r="J203" s="186">
        <v>0</v>
      </c>
      <c r="K203" s="186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23">
        <f t="shared" si="11"/>
        <v>0</v>
      </c>
      <c r="R203" s="23">
        <v>0</v>
      </c>
      <c r="S203" s="23">
        <f>Q203+R203</f>
        <v>0</v>
      </c>
    </row>
    <row r="204" spans="1:19" s="29" customFormat="1" x14ac:dyDescent="0.2">
      <c r="A204" s="29" t="s">
        <v>649</v>
      </c>
      <c r="B204" s="30" t="s">
        <v>650</v>
      </c>
      <c r="C204" s="341"/>
      <c r="D204" s="186">
        <v>0</v>
      </c>
      <c r="E204" s="186">
        <v>0</v>
      </c>
      <c r="F204" s="186">
        <v>0</v>
      </c>
      <c r="G204" s="186">
        <v>0</v>
      </c>
      <c r="H204" s="186">
        <v>0</v>
      </c>
      <c r="I204" s="186">
        <v>0</v>
      </c>
      <c r="J204" s="186">
        <v>0</v>
      </c>
      <c r="K204" s="186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23">
        <f t="shared" si="11"/>
        <v>0</v>
      </c>
      <c r="R204" s="23">
        <v>0</v>
      </c>
      <c r="S204" s="23">
        <f t="shared" si="9"/>
        <v>0</v>
      </c>
    </row>
    <row r="205" spans="1:19" s="29" customFormat="1" x14ac:dyDescent="0.2">
      <c r="A205" s="29" t="s">
        <v>651</v>
      </c>
      <c r="B205" s="30" t="s">
        <v>199</v>
      </c>
      <c r="C205" s="341"/>
      <c r="D205" s="186">
        <v>0</v>
      </c>
      <c r="E205" s="186">
        <v>0</v>
      </c>
      <c r="F205" s="186">
        <v>0</v>
      </c>
      <c r="G205" s="186">
        <v>0</v>
      </c>
      <c r="H205" s="186">
        <v>0</v>
      </c>
      <c r="I205" s="186">
        <v>0</v>
      </c>
      <c r="J205" s="186">
        <v>0</v>
      </c>
      <c r="K205" s="186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23">
        <f t="shared" si="11"/>
        <v>0</v>
      </c>
      <c r="R205" s="23">
        <v>0</v>
      </c>
      <c r="S205" s="23">
        <f>Q205+R205</f>
        <v>0</v>
      </c>
    </row>
    <row r="206" spans="1:19" s="29" customFormat="1" x14ac:dyDescent="0.2">
      <c r="A206" s="29" t="s">
        <v>112</v>
      </c>
      <c r="B206" s="30" t="s">
        <v>113</v>
      </c>
      <c r="C206" s="341"/>
      <c r="D206" s="186">
        <v>0</v>
      </c>
      <c r="E206" s="186">
        <v>0</v>
      </c>
      <c r="F206" s="186">
        <v>0</v>
      </c>
      <c r="G206" s="186">
        <v>0</v>
      </c>
      <c r="H206" s="186">
        <v>0</v>
      </c>
      <c r="I206" s="186">
        <v>0</v>
      </c>
      <c r="J206" s="186">
        <v>0</v>
      </c>
      <c r="K206" s="186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23">
        <f t="shared" si="11"/>
        <v>0</v>
      </c>
      <c r="R206" s="23">
        <v>0</v>
      </c>
      <c r="S206" s="23">
        <f t="shared" si="9"/>
        <v>0</v>
      </c>
    </row>
    <row r="207" spans="1:19" s="29" customFormat="1" x14ac:dyDescent="0.2">
      <c r="A207" s="29" t="s">
        <v>114</v>
      </c>
      <c r="B207" s="30" t="s">
        <v>115</v>
      </c>
      <c r="C207" s="341"/>
      <c r="D207" s="186">
        <v>0</v>
      </c>
      <c r="E207" s="186">
        <v>0</v>
      </c>
      <c r="F207" s="186">
        <v>0</v>
      </c>
      <c r="G207" s="186">
        <v>0</v>
      </c>
      <c r="H207" s="186">
        <v>0</v>
      </c>
      <c r="I207" s="186">
        <v>0</v>
      </c>
      <c r="J207" s="186">
        <v>0</v>
      </c>
      <c r="K207" s="186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23">
        <f t="shared" si="11"/>
        <v>0</v>
      </c>
      <c r="R207" s="23">
        <v>0</v>
      </c>
      <c r="S207" s="23">
        <f t="shared" si="9"/>
        <v>0</v>
      </c>
    </row>
    <row r="208" spans="1:19" s="29" customFormat="1" x14ac:dyDescent="0.2">
      <c r="A208" s="29" t="s">
        <v>652</v>
      </c>
      <c r="B208" s="30" t="s">
        <v>116</v>
      </c>
      <c r="C208" s="341"/>
      <c r="D208" s="186">
        <v>0</v>
      </c>
      <c r="E208" s="186">
        <v>0</v>
      </c>
      <c r="F208" s="186">
        <v>0</v>
      </c>
      <c r="G208" s="186">
        <v>0</v>
      </c>
      <c r="H208" s="186">
        <v>0</v>
      </c>
      <c r="I208" s="186">
        <v>0</v>
      </c>
      <c r="J208" s="186">
        <v>0</v>
      </c>
      <c r="K208" s="186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23">
        <f t="shared" si="11"/>
        <v>0</v>
      </c>
      <c r="R208" s="23">
        <v>0</v>
      </c>
      <c r="S208" s="23">
        <f t="shared" si="9"/>
        <v>0</v>
      </c>
    </row>
    <row r="209" spans="1:19" s="29" customFormat="1" x14ac:dyDescent="0.2">
      <c r="A209" s="29" t="s">
        <v>653</v>
      </c>
      <c r="B209" s="30" t="s">
        <v>654</v>
      </c>
      <c r="C209" s="341"/>
      <c r="D209" s="186">
        <v>0</v>
      </c>
      <c r="E209" s="186">
        <v>0</v>
      </c>
      <c r="F209" s="186">
        <v>0</v>
      </c>
      <c r="G209" s="186">
        <v>0</v>
      </c>
      <c r="H209" s="186">
        <v>0</v>
      </c>
      <c r="I209" s="186">
        <v>0</v>
      </c>
      <c r="J209" s="186">
        <v>0</v>
      </c>
      <c r="K209" s="186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23">
        <f t="shared" si="11"/>
        <v>0</v>
      </c>
      <c r="R209" s="23">
        <v>0</v>
      </c>
      <c r="S209" s="23">
        <f t="shared" si="9"/>
        <v>0</v>
      </c>
    </row>
    <row r="210" spans="1:19" s="29" customFormat="1" x14ac:dyDescent="0.2">
      <c r="A210" s="29" t="s">
        <v>655</v>
      </c>
      <c r="B210" s="30" t="s">
        <v>246</v>
      </c>
      <c r="C210" s="341"/>
      <c r="D210" s="186">
        <v>0</v>
      </c>
      <c r="E210" s="186">
        <v>0</v>
      </c>
      <c r="F210" s="186">
        <v>0</v>
      </c>
      <c r="G210" s="186">
        <v>0</v>
      </c>
      <c r="H210" s="186">
        <v>0</v>
      </c>
      <c r="I210" s="186">
        <v>0</v>
      </c>
      <c r="J210" s="186">
        <v>0</v>
      </c>
      <c r="K210" s="186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23">
        <f t="shared" si="11"/>
        <v>0</v>
      </c>
      <c r="R210" s="23">
        <v>0</v>
      </c>
      <c r="S210" s="23">
        <f t="shared" si="9"/>
        <v>0</v>
      </c>
    </row>
    <row r="211" spans="1:19" s="29" customFormat="1" x14ac:dyDescent="0.2">
      <c r="A211" s="182" t="s">
        <v>656</v>
      </c>
      <c r="B211" s="187" t="s">
        <v>117</v>
      </c>
      <c r="C211" s="342"/>
      <c r="D211" s="186">
        <v>0</v>
      </c>
      <c r="E211" s="186">
        <v>0</v>
      </c>
      <c r="F211" s="186">
        <v>0</v>
      </c>
      <c r="G211" s="186">
        <v>0</v>
      </c>
      <c r="H211" s="186">
        <v>0</v>
      </c>
      <c r="I211" s="186">
        <v>0</v>
      </c>
      <c r="J211" s="186">
        <v>0</v>
      </c>
      <c r="K211" s="186">
        <v>0</v>
      </c>
      <c r="L211" s="44">
        <v>0</v>
      </c>
      <c r="M211" s="186">
        <v>0</v>
      </c>
      <c r="N211" s="186">
        <v>0</v>
      </c>
      <c r="O211" s="186">
        <v>0</v>
      </c>
      <c r="P211" s="186">
        <v>0</v>
      </c>
      <c r="Q211" s="186">
        <f t="shared" si="11"/>
        <v>0</v>
      </c>
      <c r="R211" s="186">
        <v>0</v>
      </c>
      <c r="S211" s="186">
        <f t="shared" si="9"/>
        <v>0</v>
      </c>
    </row>
    <row r="212" spans="1:19" s="29" customFormat="1" x14ac:dyDescent="0.2">
      <c r="A212" s="182" t="s">
        <v>657</v>
      </c>
      <c r="B212" s="187" t="s">
        <v>118</v>
      </c>
      <c r="C212" s="342"/>
      <c r="D212" s="186">
        <v>0</v>
      </c>
      <c r="E212" s="186">
        <v>0</v>
      </c>
      <c r="F212" s="186">
        <v>0</v>
      </c>
      <c r="G212" s="186">
        <v>0</v>
      </c>
      <c r="H212" s="186">
        <v>0</v>
      </c>
      <c r="I212" s="186">
        <v>0</v>
      </c>
      <c r="J212" s="186">
        <v>0</v>
      </c>
      <c r="K212" s="186">
        <v>0</v>
      </c>
      <c r="L212" s="44">
        <v>0</v>
      </c>
      <c r="M212" s="186">
        <v>0</v>
      </c>
      <c r="N212" s="186">
        <v>0</v>
      </c>
      <c r="O212" s="186">
        <v>0</v>
      </c>
      <c r="P212" s="186">
        <v>0</v>
      </c>
      <c r="Q212" s="186">
        <f t="shared" si="11"/>
        <v>0</v>
      </c>
      <c r="R212" s="186">
        <f>-Q212</f>
        <v>0</v>
      </c>
      <c r="S212" s="186">
        <f t="shared" si="9"/>
        <v>0</v>
      </c>
    </row>
    <row r="213" spans="1:19" s="29" customFormat="1" x14ac:dyDescent="0.2">
      <c r="A213" s="182" t="s">
        <v>658</v>
      </c>
      <c r="B213" s="187" t="s">
        <v>119</v>
      </c>
      <c r="C213" s="342"/>
      <c r="D213" s="186">
        <v>0</v>
      </c>
      <c r="E213" s="186">
        <v>0</v>
      </c>
      <c r="F213" s="186">
        <v>0</v>
      </c>
      <c r="G213" s="186">
        <v>0</v>
      </c>
      <c r="H213" s="186">
        <v>0</v>
      </c>
      <c r="I213" s="186">
        <v>0</v>
      </c>
      <c r="J213" s="186">
        <v>0</v>
      </c>
      <c r="K213" s="186">
        <v>0</v>
      </c>
      <c r="L213" s="44">
        <v>0</v>
      </c>
      <c r="M213" s="186">
        <v>0</v>
      </c>
      <c r="N213" s="186">
        <v>0</v>
      </c>
      <c r="O213" s="186">
        <v>0</v>
      </c>
      <c r="P213" s="186">
        <v>0</v>
      </c>
      <c r="Q213" s="186">
        <f t="shared" si="11"/>
        <v>0</v>
      </c>
      <c r="R213" s="186">
        <v>0</v>
      </c>
      <c r="S213" s="186">
        <f t="shared" si="9"/>
        <v>0</v>
      </c>
    </row>
    <row r="214" spans="1:19" s="29" customFormat="1" x14ac:dyDescent="0.2">
      <c r="A214" s="182" t="s">
        <v>659</v>
      </c>
      <c r="B214" s="187" t="s">
        <v>120</v>
      </c>
      <c r="C214" s="342"/>
      <c r="D214" s="186">
        <v>0</v>
      </c>
      <c r="E214" s="186">
        <v>0</v>
      </c>
      <c r="F214" s="186">
        <v>0</v>
      </c>
      <c r="G214" s="186">
        <v>0</v>
      </c>
      <c r="H214" s="186">
        <v>0</v>
      </c>
      <c r="I214" s="186">
        <v>0</v>
      </c>
      <c r="J214" s="186">
        <v>0</v>
      </c>
      <c r="K214" s="186">
        <v>0</v>
      </c>
      <c r="L214" s="44">
        <v>0</v>
      </c>
      <c r="M214" s="186">
        <v>0</v>
      </c>
      <c r="N214" s="186">
        <v>0</v>
      </c>
      <c r="O214" s="186">
        <v>0</v>
      </c>
      <c r="P214" s="186">
        <v>0</v>
      </c>
      <c r="Q214" s="186">
        <f t="shared" si="11"/>
        <v>0</v>
      </c>
      <c r="R214" s="186">
        <v>0</v>
      </c>
      <c r="S214" s="186">
        <f t="shared" si="9"/>
        <v>0</v>
      </c>
    </row>
    <row r="215" spans="1:19" s="29" customFormat="1" x14ac:dyDescent="0.2">
      <c r="A215" s="182" t="s">
        <v>660</v>
      </c>
      <c r="B215" s="187" t="s">
        <v>219</v>
      </c>
      <c r="C215" s="342"/>
      <c r="D215" s="186">
        <v>0</v>
      </c>
      <c r="E215" s="186">
        <v>0</v>
      </c>
      <c r="F215" s="186">
        <v>0</v>
      </c>
      <c r="G215" s="186">
        <v>0</v>
      </c>
      <c r="H215" s="186">
        <v>0</v>
      </c>
      <c r="I215" s="186">
        <v>0</v>
      </c>
      <c r="J215" s="186">
        <v>0</v>
      </c>
      <c r="K215" s="186">
        <v>0</v>
      </c>
      <c r="L215" s="44">
        <v>0</v>
      </c>
      <c r="M215" s="186">
        <v>0</v>
      </c>
      <c r="N215" s="186">
        <v>0</v>
      </c>
      <c r="O215" s="186">
        <v>0</v>
      </c>
      <c r="P215" s="186">
        <v>0</v>
      </c>
      <c r="Q215" s="186">
        <f t="shared" si="11"/>
        <v>0</v>
      </c>
      <c r="R215" s="186">
        <v>0</v>
      </c>
      <c r="S215" s="186">
        <f>Q215+R215</f>
        <v>0</v>
      </c>
    </row>
    <row r="216" spans="1:19" s="29" customFormat="1" x14ac:dyDescent="0.2">
      <c r="A216" s="182" t="s">
        <v>121</v>
      </c>
      <c r="B216" s="187" t="s">
        <v>122</v>
      </c>
      <c r="C216" s="342"/>
      <c r="D216" s="186">
        <v>0</v>
      </c>
      <c r="E216" s="186">
        <v>0</v>
      </c>
      <c r="F216" s="186">
        <v>0</v>
      </c>
      <c r="G216" s="186">
        <v>0</v>
      </c>
      <c r="H216" s="186">
        <v>0</v>
      </c>
      <c r="I216" s="186">
        <v>0</v>
      </c>
      <c r="J216" s="186">
        <v>0</v>
      </c>
      <c r="K216" s="186">
        <v>0</v>
      </c>
      <c r="L216" s="44">
        <v>0</v>
      </c>
      <c r="M216" s="186">
        <v>0</v>
      </c>
      <c r="N216" s="186">
        <v>0</v>
      </c>
      <c r="O216" s="186">
        <v>0</v>
      </c>
      <c r="P216" s="186">
        <v>0</v>
      </c>
      <c r="Q216" s="186">
        <f t="shared" si="11"/>
        <v>0</v>
      </c>
      <c r="R216" s="186">
        <v>0</v>
      </c>
      <c r="S216" s="186">
        <f t="shared" si="9"/>
        <v>0</v>
      </c>
    </row>
    <row r="217" spans="1:19" s="29" customFormat="1" x14ac:dyDescent="0.2">
      <c r="A217" s="182" t="s">
        <v>661</v>
      </c>
      <c r="B217" s="187" t="s">
        <v>662</v>
      </c>
      <c r="C217" s="342"/>
      <c r="D217" s="186">
        <v>0</v>
      </c>
      <c r="E217" s="186">
        <v>0</v>
      </c>
      <c r="F217" s="186">
        <v>0</v>
      </c>
      <c r="G217" s="186">
        <v>0</v>
      </c>
      <c r="H217" s="186">
        <v>0</v>
      </c>
      <c r="I217" s="186">
        <v>0</v>
      </c>
      <c r="J217" s="186">
        <v>0</v>
      </c>
      <c r="K217" s="186">
        <v>0</v>
      </c>
      <c r="L217" s="44">
        <v>0</v>
      </c>
      <c r="M217" s="186">
        <v>0</v>
      </c>
      <c r="N217" s="186">
        <v>0</v>
      </c>
      <c r="O217" s="186">
        <v>0</v>
      </c>
      <c r="P217" s="186">
        <v>0</v>
      </c>
      <c r="Q217" s="186">
        <f t="shared" si="11"/>
        <v>0</v>
      </c>
      <c r="R217" s="186">
        <v>0</v>
      </c>
      <c r="S217" s="186">
        <f t="shared" si="9"/>
        <v>0</v>
      </c>
    </row>
    <row r="218" spans="1:19" s="29" customFormat="1" x14ac:dyDescent="0.2">
      <c r="A218" s="182" t="s">
        <v>663</v>
      </c>
      <c r="B218" s="187" t="s">
        <v>664</v>
      </c>
      <c r="C218" s="342"/>
      <c r="D218" s="186">
        <v>0</v>
      </c>
      <c r="E218" s="186">
        <v>0</v>
      </c>
      <c r="F218" s="186">
        <v>0</v>
      </c>
      <c r="G218" s="186">
        <v>0</v>
      </c>
      <c r="H218" s="186">
        <v>0</v>
      </c>
      <c r="I218" s="186">
        <v>0</v>
      </c>
      <c r="J218" s="186">
        <v>0</v>
      </c>
      <c r="K218" s="186">
        <v>0</v>
      </c>
      <c r="L218" s="44">
        <v>0</v>
      </c>
      <c r="M218" s="186">
        <v>0</v>
      </c>
      <c r="N218" s="186">
        <v>0</v>
      </c>
      <c r="O218" s="186">
        <v>0</v>
      </c>
      <c r="P218" s="186">
        <v>0</v>
      </c>
      <c r="Q218" s="186">
        <f t="shared" si="11"/>
        <v>0</v>
      </c>
      <c r="R218" s="186">
        <v>0</v>
      </c>
      <c r="S218" s="186">
        <f t="shared" si="9"/>
        <v>0</v>
      </c>
    </row>
    <row r="219" spans="1:19" s="29" customFormat="1" x14ac:dyDescent="0.2">
      <c r="A219" s="182" t="s">
        <v>665</v>
      </c>
      <c r="B219" s="187" t="s">
        <v>666</v>
      </c>
      <c r="C219" s="342"/>
      <c r="D219" s="186">
        <v>0</v>
      </c>
      <c r="E219" s="186">
        <v>0</v>
      </c>
      <c r="F219" s="186">
        <v>0</v>
      </c>
      <c r="G219" s="186">
        <v>0</v>
      </c>
      <c r="H219" s="186">
        <v>0</v>
      </c>
      <c r="I219" s="186">
        <v>0</v>
      </c>
      <c r="J219" s="186">
        <v>0</v>
      </c>
      <c r="K219" s="186">
        <v>0</v>
      </c>
      <c r="L219" s="44">
        <v>0</v>
      </c>
      <c r="M219" s="186">
        <v>0</v>
      </c>
      <c r="N219" s="186">
        <v>0</v>
      </c>
      <c r="O219" s="186">
        <v>0</v>
      </c>
      <c r="P219" s="186">
        <v>0</v>
      </c>
      <c r="Q219" s="186">
        <f t="shared" si="11"/>
        <v>0</v>
      </c>
      <c r="R219" s="186">
        <v>0</v>
      </c>
      <c r="S219" s="186">
        <f t="shared" si="9"/>
        <v>0</v>
      </c>
    </row>
    <row r="220" spans="1:19" s="183" customFormat="1" x14ac:dyDescent="0.2">
      <c r="A220" s="182" t="s">
        <v>667</v>
      </c>
      <c r="B220" s="187" t="s">
        <v>668</v>
      </c>
      <c r="C220" s="342"/>
      <c r="D220" s="186">
        <v>0</v>
      </c>
      <c r="E220" s="186">
        <v>0</v>
      </c>
      <c r="F220" s="186">
        <v>0</v>
      </c>
      <c r="G220" s="186">
        <v>0</v>
      </c>
      <c r="H220" s="186">
        <v>0</v>
      </c>
      <c r="I220" s="186">
        <v>0</v>
      </c>
      <c r="J220" s="186">
        <v>0</v>
      </c>
      <c r="K220" s="186">
        <v>0</v>
      </c>
      <c r="L220" s="186">
        <v>0</v>
      </c>
      <c r="M220" s="186">
        <v>0</v>
      </c>
      <c r="N220" s="186">
        <v>0</v>
      </c>
      <c r="O220" s="186">
        <v>0</v>
      </c>
      <c r="P220" s="186">
        <v>0</v>
      </c>
      <c r="Q220" s="186">
        <f t="shared" ref="Q220:Q228" si="12">SUM(D220:P220)</f>
        <v>0</v>
      </c>
      <c r="R220" s="186">
        <v>0</v>
      </c>
      <c r="S220" s="186">
        <f t="shared" ref="S220:S223" si="13">Q220+R220</f>
        <v>0</v>
      </c>
    </row>
    <row r="221" spans="1:19" s="183" customFormat="1" x14ac:dyDescent="0.2">
      <c r="A221" s="182" t="s">
        <v>669</v>
      </c>
      <c r="B221" s="187" t="s">
        <v>670</v>
      </c>
      <c r="C221" s="342"/>
      <c r="D221" s="186">
        <v>0</v>
      </c>
      <c r="E221" s="186">
        <v>0</v>
      </c>
      <c r="F221" s="186">
        <v>0</v>
      </c>
      <c r="G221" s="186">
        <v>0</v>
      </c>
      <c r="H221" s="186">
        <v>0</v>
      </c>
      <c r="I221" s="186">
        <v>0</v>
      </c>
      <c r="J221" s="186">
        <v>0</v>
      </c>
      <c r="K221" s="186">
        <v>0</v>
      </c>
      <c r="L221" s="186">
        <v>0</v>
      </c>
      <c r="M221" s="186">
        <v>0</v>
      </c>
      <c r="N221" s="186">
        <v>0</v>
      </c>
      <c r="O221" s="186">
        <v>0</v>
      </c>
      <c r="P221" s="186">
        <v>0</v>
      </c>
      <c r="Q221" s="186">
        <f t="shared" si="12"/>
        <v>0</v>
      </c>
      <c r="R221" s="186">
        <f>-Q221</f>
        <v>0</v>
      </c>
      <c r="S221" s="186">
        <f t="shared" si="13"/>
        <v>0</v>
      </c>
    </row>
    <row r="222" spans="1:19" s="183" customFormat="1" x14ac:dyDescent="0.2">
      <c r="A222" s="182" t="s">
        <v>671</v>
      </c>
      <c r="B222" s="187" t="s">
        <v>672</v>
      </c>
      <c r="C222" s="342"/>
      <c r="D222" s="186">
        <v>0</v>
      </c>
      <c r="E222" s="186">
        <v>0</v>
      </c>
      <c r="F222" s="186">
        <v>0</v>
      </c>
      <c r="G222" s="186">
        <v>0</v>
      </c>
      <c r="H222" s="186">
        <v>0</v>
      </c>
      <c r="I222" s="186">
        <v>0</v>
      </c>
      <c r="J222" s="186">
        <v>0</v>
      </c>
      <c r="K222" s="186">
        <v>0</v>
      </c>
      <c r="L222" s="186">
        <v>0</v>
      </c>
      <c r="M222" s="186">
        <v>0</v>
      </c>
      <c r="N222" s="186">
        <v>0</v>
      </c>
      <c r="O222" s="186">
        <v>0</v>
      </c>
      <c r="P222" s="186">
        <v>0</v>
      </c>
      <c r="Q222" s="186">
        <f t="shared" si="12"/>
        <v>0</v>
      </c>
      <c r="R222" s="186">
        <v>0</v>
      </c>
      <c r="S222" s="186">
        <f t="shared" si="13"/>
        <v>0</v>
      </c>
    </row>
    <row r="223" spans="1:19" s="183" customFormat="1" x14ac:dyDescent="0.2">
      <c r="A223" s="182" t="s">
        <v>123</v>
      </c>
      <c r="B223" s="187" t="s">
        <v>124</v>
      </c>
      <c r="C223" s="342"/>
      <c r="D223" s="186">
        <v>0</v>
      </c>
      <c r="E223" s="186">
        <v>0</v>
      </c>
      <c r="F223" s="186">
        <v>0</v>
      </c>
      <c r="G223" s="186">
        <v>0</v>
      </c>
      <c r="H223" s="186">
        <v>0</v>
      </c>
      <c r="I223" s="186">
        <v>0</v>
      </c>
      <c r="J223" s="186">
        <v>0</v>
      </c>
      <c r="K223" s="186">
        <v>0</v>
      </c>
      <c r="L223" s="186">
        <v>0</v>
      </c>
      <c r="M223" s="186">
        <v>0</v>
      </c>
      <c r="N223" s="186">
        <v>0</v>
      </c>
      <c r="O223" s="186">
        <v>0</v>
      </c>
      <c r="P223" s="186">
        <v>0</v>
      </c>
      <c r="Q223" s="186">
        <f t="shared" si="12"/>
        <v>0</v>
      </c>
      <c r="R223" s="186">
        <v>0</v>
      </c>
      <c r="S223" s="186">
        <f t="shared" si="13"/>
        <v>0</v>
      </c>
    </row>
    <row r="224" spans="1:19" s="183" customFormat="1" x14ac:dyDescent="0.2">
      <c r="A224" s="182" t="s">
        <v>673</v>
      </c>
      <c r="B224" s="187" t="s">
        <v>674</v>
      </c>
      <c r="C224" s="342"/>
      <c r="D224" s="186">
        <v>0</v>
      </c>
      <c r="E224" s="186">
        <v>0</v>
      </c>
      <c r="F224" s="186">
        <v>0</v>
      </c>
      <c r="G224" s="186">
        <v>0</v>
      </c>
      <c r="H224" s="186">
        <v>0</v>
      </c>
      <c r="I224" s="186">
        <v>0</v>
      </c>
      <c r="J224" s="186">
        <v>0</v>
      </c>
      <c r="K224" s="186">
        <v>0</v>
      </c>
      <c r="L224" s="186">
        <v>0</v>
      </c>
      <c r="M224" s="186">
        <v>0</v>
      </c>
      <c r="N224" s="186">
        <v>0</v>
      </c>
      <c r="O224" s="186">
        <v>0</v>
      </c>
      <c r="P224" s="186">
        <v>0</v>
      </c>
      <c r="Q224" s="186">
        <f t="shared" si="12"/>
        <v>0</v>
      </c>
      <c r="R224" s="186">
        <v>0</v>
      </c>
      <c r="S224" s="186">
        <f>Q224+R224</f>
        <v>0</v>
      </c>
    </row>
    <row r="225" spans="1:19" s="183" customFormat="1" x14ac:dyDescent="0.2">
      <c r="A225" s="182" t="s">
        <v>675</v>
      </c>
      <c r="B225" s="187" t="s">
        <v>676</v>
      </c>
      <c r="C225" s="342"/>
      <c r="D225" s="186">
        <v>0</v>
      </c>
      <c r="E225" s="186">
        <v>0</v>
      </c>
      <c r="F225" s="186">
        <v>0</v>
      </c>
      <c r="G225" s="186">
        <v>0</v>
      </c>
      <c r="H225" s="186">
        <v>0</v>
      </c>
      <c r="I225" s="186">
        <v>0</v>
      </c>
      <c r="J225" s="186">
        <v>0</v>
      </c>
      <c r="K225" s="186">
        <v>0</v>
      </c>
      <c r="L225" s="186">
        <v>0</v>
      </c>
      <c r="M225" s="186">
        <v>0</v>
      </c>
      <c r="N225" s="186">
        <v>0</v>
      </c>
      <c r="O225" s="186">
        <v>0</v>
      </c>
      <c r="P225" s="186">
        <v>0</v>
      </c>
      <c r="Q225" s="186">
        <f t="shared" si="12"/>
        <v>0</v>
      </c>
      <c r="R225" s="186">
        <v>0</v>
      </c>
      <c r="S225" s="186">
        <f t="shared" ref="S225:S228" si="14">Q225+R225</f>
        <v>0</v>
      </c>
    </row>
    <row r="226" spans="1:19" s="183" customFormat="1" x14ac:dyDescent="0.2">
      <c r="A226" s="182" t="s">
        <v>677</v>
      </c>
      <c r="B226" s="187" t="s">
        <v>125</v>
      </c>
      <c r="C226" s="342"/>
      <c r="D226" s="186">
        <v>0</v>
      </c>
      <c r="E226" s="186">
        <v>0</v>
      </c>
      <c r="F226" s="186">
        <v>0</v>
      </c>
      <c r="G226" s="186">
        <v>0</v>
      </c>
      <c r="H226" s="186">
        <v>0</v>
      </c>
      <c r="I226" s="186">
        <v>0</v>
      </c>
      <c r="J226" s="186">
        <v>0</v>
      </c>
      <c r="K226" s="186">
        <v>0</v>
      </c>
      <c r="L226" s="186">
        <v>0</v>
      </c>
      <c r="M226" s="186">
        <v>0</v>
      </c>
      <c r="N226" s="186">
        <v>0</v>
      </c>
      <c r="O226" s="186">
        <v>0</v>
      </c>
      <c r="P226" s="186">
        <v>0</v>
      </c>
      <c r="Q226" s="186">
        <f t="shared" si="12"/>
        <v>0</v>
      </c>
      <c r="R226" s="186">
        <v>0</v>
      </c>
      <c r="S226" s="186">
        <f t="shared" si="14"/>
        <v>0</v>
      </c>
    </row>
    <row r="227" spans="1:19" s="183" customFormat="1" x14ac:dyDescent="0.2">
      <c r="A227" s="182" t="s">
        <v>126</v>
      </c>
      <c r="B227" s="187" t="s">
        <v>127</v>
      </c>
      <c r="C227" s="342"/>
      <c r="D227" s="186">
        <v>0</v>
      </c>
      <c r="E227" s="186">
        <v>0</v>
      </c>
      <c r="F227" s="186">
        <v>0</v>
      </c>
      <c r="G227" s="186">
        <v>0</v>
      </c>
      <c r="H227" s="186">
        <v>0</v>
      </c>
      <c r="I227" s="186">
        <v>0</v>
      </c>
      <c r="J227" s="186">
        <v>0</v>
      </c>
      <c r="K227" s="186">
        <v>0</v>
      </c>
      <c r="L227" s="186">
        <v>0</v>
      </c>
      <c r="M227" s="186">
        <v>0</v>
      </c>
      <c r="N227" s="186">
        <v>0</v>
      </c>
      <c r="O227" s="186">
        <v>0</v>
      </c>
      <c r="P227" s="186">
        <v>0</v>
      </c>
      <c r="Q227" s="186">
        <f t="shared" si="12"/>
        <v>0</v>
      </c>
      <c r="R227" s="186">
        <v>0</v>
      </c>
      <c r="S227" s="186">
        <f t="shared" si="14"/>
        <v>0</v>
      </c>
    </row>
    <row r="228" spans="1:19" s="183" customFormat="1" x14ac:dyDescent="0.2">
      <c r="A228" s="182" t="s">
        <v>678</v>
      </c>
      <c r="B228" s="187" t="s">
        <v>679</v>
      </c>
      <c r="C228" s="342"/>
      <c r="D228" s="186">
        <v>0</v>
      </c>
      <c r="E228" s="186">
        <v>0</v>
      </c>
      <c r="F228" s="186">
        <v>0</v>
      </c>
      <c r="G228" s="186">
        <v>0</v>
      </c>
      <c r="H228" s="186">
        <v>0</v>
      </c>
      <c r="I228" s="186">
        <v>0</v>
      </c>
      <c r="J228" s="186">
        <v>0</v>
      </c>
      <c r="K228" s="186">
        <v>0</v>
      </c>
      <c r="L228" s="186">
        <v>0</v>
      </c>
      <c r="M228" s="186">
        <v>0</v>
      </c>
      <c r="N228" s="186">
        <v>0</v>
      </c>
      <c r="O228" s="186">
        <v>0</v>
      </c>
      <c r="P228" s="186">
        <v>0</v>
      </c>
      <c r="Q228" s="186">
        <f t="shared" si="12"/>
        <v>0</v>
      </c>
      <c r="R228" s="186">
        <v>0</v>
      </c>
      <c r="S228" s="186">
        <f t="shared" si="14"/>
        <v>0</v>
      </c>
    </row>
    <row r="229" spans="1:19" s="29" customFormat="1" x14ac:dyDescent="0.2">
      <c r="A229" s="182" t="s">
        <v>680</v>
      </c>
      <c r="B229" s="187" t="s">
        <v>128</v>
      </c>
      <c r="C229" s="342"/>
      <c r="D229" s="186">
        <v>0</v>
      </c>
      <c r="E229" s="186">
        <v>0</v>
      </c>
      <c r="F229" s="186">
        <v>0</v>
      </c>
      <c r="G229" s="186">
        <v>0</v>
      </c>
      <c r="H229" s="186">
        <v>0</v>
      </c>
      <c r="I229" s="186">
        <v>0</v>
      </c>
      <c r="J229" s="186">
        <v>0</v>
      </c>
      <c r="K229" s="186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23">
        <f t="shared" si="11"/>
        <v>0</v>
      </c>
      <c r="R229" s="23">
        <v>0</v>
      </c>
      <c r="S229" s="23">
        <f t="shared" si="9"/>
        <v>0</v>
      </c>
    </row>
    <row r="230" spans="1:19" s="29" customFormat="1" x14ac:dyDescent="0.2">
      <c r="A230" s="29" t="s">
        <v>681</v>
      </c>
      <c r="B230" s="30" t="s">
        <v>682</v>
      </c>
      <c r="C230" s="342"/>
      <c r="D230" s="186">
        <v>0</v>
      </c>
      <c r="E230" s="186">
        <v>0</v>
      </c>
      <c r="F230" s="186">
        <v>0</v>
      </c>
      <c r="G230" s="186">
        <v>0</v>
      </c>
      <c r="H230" s="186">
        <v>0</v>
      </c>
      <c r="I230" s="186">
        <v>0</v>
      </c>
      <c r="J230" s="186">
        <v>0</v>
      </c>
      <c r="K230" s="186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23">
        <f t="shared" si="11"/>
        <v>0</v>
      </c>
      <c r="R230" s="23">
        <v>0</v>
      </c>
      <c r="S230" s="23">
        <f t="shared" si="9"/>
        <v>0</v>
      </c>
    </row>
    <row r="231" spans="1:19" s="183" customFormat="1" x14ac:dyDescent="0.2">
      <c r="B231" s="184"/>
      <c r="C231" s="342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79"/>
      <c r="R231" s="179"/>
      <c r="S231" s="179"/>
    </row>
    <row r="232" spans="1:19" s="183" customFormat="1" ht="10.5" x14ac:dyDescent="0.25">
      <c r="A232" s="267" t="s">
        <v>384</v>
      </c>
      <c r="B232" s="184"/>
      <c r="C232" s="342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79"/>
      <c r="R232" s="179"/>
      <c r="S232" s="179"/>
    </row>
    <row r="233" spans="1:19" s="29" customFormat="1" ht="12.5" x14ac:dyDescent="0.25">
      <c r="A233" s="273" t="s">
        <v>143</v>
      </c>
      <c r="B233" s="84" t="s">
        <v>293</v>
      </c>
      <c r="C233" s="342"/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23">
        <f t="shared" ref="Q233:Q274" si="15">SUM(D233:P233)</f>
        <v>0</v>
      </c>
      <c r="R233" s="23">
        <v>0</v>
      </c>
      <c r="S233" s="23">
        <f t="shared" ref="S233:S235" si="16">Q233+R233</f>
        <v>0</v>
      </c>
    </row>
    <row r="234" spans="1:19" s="29" customFormat="1" ht="12.5" x14ac:dyDescent="0.25">
      <c r="A234" s="273" t="s">
        <v>146</v>
      </c>
      <c r="B234" s="84" t="s">
        <v>293</v>
      </c>
      <c r="C234" s="341"/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23">
        <f t="shared" si="15"/>
        <v>0</v>
      </c>
      <c r="R234" s="23">
        <v>0</v>
      </c>
      <c r="S234" s="23">
        <f t="shared" si="16"/>
        <v>0</v>
      </c>
    </row>
    <row r="235" spans="1:19" s="29" customFormat="1" ht="12.5" x14ac:dyDescent="0.25">
      <c r="A235" s="273" t="s">
        <v>147</v>
      </c>
      <c r="B235" s="84" t="s">
        <v>293</v>
      </c>
      <c r="C235" s="342"/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23">
        <f t="shared" si="15"/>
        <v>0</v>
      </c>
      <c r="R235" s="23">
        <v>0</v>
      </c>
      <c r="S235" s="23">
        <f t="shared" si="16"/>
        <v>0</v>
      </c>
    </row>
    <row r="236" spans="1:19" s="29" customFormat="1" ht="12.5" x14ac:dyDescent="0.25">
      <c r="A236" s="273" t="s">
        <v>294</v>
      </c>
      <c r="B236" s="84" t="s">
        <v>293</v>
      </c>
      <c r="C236" s="342"/>
      <c r="D236" s="44">
        <v>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23">
        <f t="shared" si="15"/>
        <v>0</v>
      </c>
      <c r="R236" s="23">
        <v>0</v>
      </c>
      <c r="S236" s="23">
        <f t="shared" ref="S236:S274" si="17">Q236+R236</f>
        <v>0</v>
      </c>
    </row>
    <row r="237" spans="1:19" s="29" customFormat="1" ht="12.5" x14ac:dyDescent="0.25">
      <c r="A237" s="273" t="s">
        <v>324</v>
      </c>
      <c r="B237" s="84" t="s">
        <v>293</v>
      </c>
      <c r="C237" s="342"/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23">
        <f t="shared" si="15"/>
        <v>0</v>
      </c>
      <c r="R237" s="23">
        <v>0</v>
      </c>
      <c r="S237" s="23">
        <f t="shared" si="17"/>
        <v>0</v>
      </c>
    </row>
    <row r="238" spans="1:19" s="29" customFormat="1" ht="12.5" x14ac:dyDescent="0.25">
      <c r="A238" s="273" t="s">
        <v>325</v>
      </c>
      <c r="B238" s="84" t="s">
        <v>293</v>
      </c>
      <c r="C238" s="342"/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23">
        <f t="shared" si="15"/>
        <v>0</v>
      </c>
      <c r="R238" s="23">
        <v>0</v>
      </c>
      <c r="S238" s="23">
        <f t="shared" si="17"/>
        <v>0</v>
      </c>
    </row>
    <row r="239" spans="1:19" s="29" customFormat="1" ht="12.5" x14ac:dyDescent="0.25">
      <c r="A239" s="273" t="s">
        <v>326</v>
      </c>
      <c r="B239" s="84" t="s">
        <v>293</v>
      </c>
      <c r="C239" s="342"/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23">
        <f t="shared" si="15"/>
        <v>0</v>
      </c>
      <c r="R239" s="23">
        <v>0</v>
      </c>
      <c r="S239" s="23">
        <f t="shared" si="17"/>
        <v>0</v>
      </c>
    </row>
    <row r="240" spans="1:19" s="29" customFormat="1" ht="12.5" x14ac:dyDescent="0.25">
      <c r="A240" s="273" t="s">
        <v>327</v>
      </c>
      <c r="B240" s="84" t="s">
        <v>293</v>
      </c>
      <c r="C240" s="342"/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23">
        <f t="shared" si="15"/>
        <v>0</v>
      </c>
      <c r="R240" s="23">
        <v>0</v>
      </c>
      <c r="S240" s="23">
        <f t="shared" si="17"/>
        <v>0</v>
      </c>
    </row>
    <row r="241" spans="1:19" s="183" customFormat="1" ht="12.5" x14ac:dyDescent="0.25">
      <c r="A241" s="273" t="s">
        <v>328</v>
      </c>
      <c r="B241" s="84" t="s">
        <v>293</v>
      </c>
      <c r="C241" s="342"/>
      <c r="D241" s="186">
        <v>0</v>
      </c>
      <c r="E241" s="186">
        <v>0</v>
      </c>
      <c r="F241" s="186">
        <v>0</v>
      </c>
      <c r="G241" s="186">
        <v>0</v>
      </c>
      <c r="H241" s="186">
        <v>0</v>
      </c>
      <c r="I241" s="186">
        <v>0</v>
      </c>
      <c r="J241" s="186">
        <v>0</v>
      </c>
      <c r="K241" s="186">
        <v>0</v>
      </c>
      <c r="L241" s="186">
        <v>0</v>
      </c>
      <c r="M241" s="186">
        <v>0</v>
      </c>
      <c r="N241" s="186">
        <v>0</v>
      </c>
      <c r="O241" s="186">
        <v>0</v>
      </c>
      <c r="P241" s="186">
        <v>0</v>
      </c>
      <c r="Q241" s="179">
        <f t="shared" si="15"/>
        <v>0</v>
      </c>
      <c r="R241" s="179">
        <v>0</v>
      </c>
      <c r="S241" s="179">
        <f t="shared" si="17"/>
        <v>0</v>
      </c>
    </row>
    <row r="242" spans="1:19" s="183" customFormat="1" ht="12.5" x14ac:dyDescent="0.25">
      <c r="A242" s="273" t="s">
        <v>329</v>
      </c>
      <c r="B242" s="84" t="s">
        <v>293</v>
      </c>
      <c r="C242" s="342"/>
      <c r="D242" s="186">
        <v>0</v>
      </c>
      <c r="E242" s="186">
        <v>0</v>
      </c>
      <c r="F242" s="186">
        <v>0</v>
      </c>
      <c r="G242" s="186">
        <v>0</v>
      </c>
      <c r="H242" s="186">
        <v>0</v>
      </c>
      <c r="I242" s="186">
        <v>0</v>
      </c>
      <c r="J242" s="186">
        <v>0</v>
      </c>
      <c r="K242" s="186">
        <v>0</v>
      </c>
      <c r="L242" s="186">
        <v>0</v>
      </c>
      <c r="M242" s="186">
        <v>0</v>
      </c>
      <c r="N242" s="186">
        <v>0</v>
      </c>
      <c r="O242" s="186">
        <v>0</v>
      </c>
      <c r="P242" s="186">
        <v>0</v>
      </c>
      <c r="Q242" s="179">
        <f t="shared" si="15"/>
        <v>0</v>
      </c>
      <c r="R242" s="179">
        <v>0</v>
      </c>
      <c r="S242" s="179">
        <f t="shared" si="17"/>
        <v>0</v>
      </c>
    </row>
    <row r="243" spans="1:19" s="183" customFormat="1" ht="12.5" x14ac:dyDescent="0.25">
      <c r="A243" s="273" t="s">
        <v>330</v>
      </c>
      <c r="B243" s="84" t="s">
        <v>293</v>
      </c>
      <c r="C243" s="342"/>
      <c r="D243" s="186">
        <v>0</v>
      </c>
      <c r="E243" s="186">
        <v>0</v>
      </c>
      <c r="F243" s="186">
        <v>0</v>
      </c>
      <c r="G243" s="186">
        <v>0</v>
      </c>
      <c r="H243" s="186">
        <v>0</v>
      </c>
      <c r="I243" s="186">
        <v>0</v>
      </c>
      <c r="J243" s="186">
        <v>0</v>
      </c>
      <c r="K243" s="186">
        <v>0</v>
      </c>
      <c r="L243" s="186">
        <v>0</v>
      </c>
      <c r="M243" s="186">
        <v>0</v>
      </c>
      <c r="N243" s="186">
        <v>0</v>
      </c>
      <c r="O243" s="186">
        <v>0</v>
      </c>
      <c r="P243" s="186">
        <v>0</v>
      </c>
      <c r="Q243" s="179">
        <f t="shared" si="15"/>
        <v>0</v>
      </c>
      <c r="R243" s="179">
        <v>0</v>
      </c>
      <c r="S243" s="179">
        <f t="shared" si="17"/>
        <v>0</v>
      </c>
    </row>
    <row r="244" spans="1:19" s="183" customFormat="1" ht="12.5" x14ac:dyDescent="0.25">
      <c r="A244" s="273" t="s">
        <v>331</v>
      </c>
      <c r="B244" s="84" t="s">
        <v>293</v>
      </c>
      <c r="C244" s="342"/>
      <c r="D244" s="186">
        <v>0</v>
      </c>
      <c r="E244" s="186">
        <v>0</v>
      </c>
      <c r="F244" s="186">
        <v>0</v>
      </c>
      <c r="G244" s="186">
        <v>0</v>
      </c>
      <c r="H244" s="186">
        <v>0</v>
      </c>
      <c r="I244" s="186">
        <v>0</v>
      </c>
      <c r="J244" s="186">
        <v>0</v>
      </c>
      <c r="K244" s="186">
        <v>0</v>
      </c>
      <c r="L244" s="186">
        <v>0</v>
      </c>
      <c r="M244" s="186">
        <v>0</v>
      </c>
      <c r="N244" s="186">
        <v>0</v>
      </c>
      <c r="O244" s="186">
        <v>0</v>
      </c>
      <c r="P244" s="186">
        <v>0</v>
      </c>
      <c r="Q244" s="179">
        <f t="shared" si="15"/>
        <v>0</v>
      </c>
      <c r="R244" s="179">
        <v>0</v>
      </c>
      <c r="S244" s="179">
        <f t="shared" si="17"/>
        <v>0</v>
      </c>
    </row>
    <row r="245" spans="1:19" s="183" customFormat="1" ht="12.5" x14ac:dyDescent="0.25">
      <c r="A245" s="273" t="s">
        <v>332</v>
      </c>
      <c r="B245" s="84" t="s">
        <v>293</v>
      </c>
      <c r="C245" s="342"/>
      <c r="D245" s="186">
        <v>0</v>
      </c>
      <c r="E245" s="186">
        <v>0</v>
      </c>
      <c r="F245" s="186">
        <v>0</v>
      </c>
      <c r="G245" s="186">
        <v>0</v>
      </c>
      <c r="H245" s="186">
        <v>0</v>
      </c>
      <c r="I245" s="186">
        <v>0</v>
      </c>
      <c r="J245" s="186">
        <v>0</v>
      </c>
      <c r="K245" s="186">
        <v>0</v>
      </c>
      <c r="L245" s="186">
        <v>0</v>
      </c>
      <c r="M245" s="186">
        <v>0</v>
      </c>
      <c r="N245" s="186">
        <v>0</v>
      </c>
      <c r="O245" s="186">
        <v>0</v>
      </c>
      <c r="P245" s="186">
        <v>0</v>
      </c>
      <c r="Q245" s="179">
        <f t="shared" si="15"/>
        <v>0</v>
      </c>
      <c r="R245" s="179">
        <v>0</v>
      </c>
      <c r="S245" s="179">
        <f t="shared" si="17"/>
        <v>0</v>
      </c>
    </row>
    <row r="246" spans="1:19" s="183" customFormat="1" ht="12.5" x14ac:dyDescent="0.25">
      <c r="A246" s="273" t="s">
        <v>333</v>
      </c>
      <c r="B246" s="84" t="s">
        <v>293</v>
      </c>
      <c r="C246" s="342"/>
      <c r="D246" s="186">
        <v>0</v>
      </c>
      <c r="E246" s="186">
        <v>0</v>
      </c>
      <c r="F246" s="186">
        <v>0</v>
      </c>
      <c r="G246" s="186">
        <v>0</v>
      </c>
      <c r="H246" s="186">
        <v>0</v>
      </c>
      <c r="I246" s="186">
        <v>0</v>
      </c>
      <c r="J246" s="186">
        <v>0</v>
      </c>
      <c r="K246" s="186">
        <v>0</v>
      </c>
      <c r="L246" s="186">
        <v>0</v>
      </c>
      <c r="M246" s="186">
        <v>0</v>
      </c>
      <c r="N246" s="186">
        <v>0</v>
      </c>
      <c r="O246" s="186">
        <v>0</v>
      </c>
      <c r="P246" s="186">
        <v>0</v>
      </c>
      <c r="Q246" s="179">
        <f t="shared" si="15"/>
        <v>0</v>
      </c>
      <c r="R246" s="179">
        <v>0</v>
      </c>
      <c r="S246" s="179">
        <f t="shared" si="17"/>
        <v>0</v>
      </c>
    </row>
    <row r="247" spans="1:19" s="183" customFormat="1" ht="12.5" x14ac:dyDescent="0.25">
      <c r="A247" s="273" t="s">
        <v>334</v>
      </c>
      <c r="B247" s="84" t="s">
        <v>293</v>
      </c>
      <c r="C247" s="342"/>
      <c r="D247" s="186">
        <v>0</v>
      </c>
      <c r="E247" s="186">
        <v>0</v>
      </c>
      <c r="F247" s="186">
        <v>0</v>
      </c>
      <c r="G247" s="186">
        <v>0</v>
      </c>
      <c r="H247" s="186">
        <v>0</v>
      </c>
      <c r="I247" s="186">
        <v>0</v>
      </c>
      <c r="J247" s="186">
        <v>0</v>
      </c>
      <c r="K247" s="186">
        <v>0</v>
      </c>
      <c r="L247" s="186">
        <v>0</v>
      </c>
      <c r="M247" s="186">
        <v>0</v>
      </c>
      <c r="N247" s="186">
        <v>0</v>
      </c>
      <c r="O247" s="186">
        <v>0</v>
      </c>
      <c r="P247" s="186">
        <v>0</v>
      </c>
      <c r="Q247" s="179">
        <f t="shared" si="15"/>
        <v>0</v>
      </c>
      <c r="R247" s="179">
        <v>0</v>
      </c>
      <c r="S247" s="179">
        <f t="shared" si="17"/>
        <v>0</v>
      </c>
    </row>
    <row r="248" spans="1:19" s="183" customFormat="1" ht="12.5" x14ac:dyDescent="0.25">
      <c r="A248" s="273" t="s">
        <v>335</v>
      </c>
      <c r="B248" s="84" t="s">
        <v>293</v>
      </c>
      <c r="C248" s="342"/>
      <c r="D248" s="186">
        <v>0</v>
      </c>
      <c r="E248" s="186">
        <v>0</v>
      </c>
      <c r="F248" s="186">
        <v>0</v>
      </c>
      <c r="G248" s="186">
        <v>0</v>
      </c>
      <c r="H248" s="186">
        <v>0</v>
      </c>
      <c r="I248" s="186">
        <v>0</v>
      </c>
      <c r="J248" s="186">
        <v>0</v>
      </c>
      <c r="K248" s="186">
        <v>0</v>
      </c>
      <c r="L248" s="186">
        <v>0</v>
      </c>
      <c r="M248" s="186">
        <v>0</v>
      </c>
      <c r="N248" s="186">
        <v>0</v>
      </c>
      <c r="O248" s="186">
        <v>0</v>
      </c>
      <c r="P248" s="186">
        <v>0</v>
      </c>
      <c r="Q248" s="179">
        <f t="shared" si="15"/>
        <v>0</v>
      </c>
      <c r="R248" s="179">
        <v>0</v>
      </c>
      <c r="S248" s="179">
        <f t="shared" si="17"/>
        <v>0</v>
      </c>
    </row>
    <row r="249" spans="1:19" s="183" customFormat="1" ht="12.5" x14ac:dyDescent="0.25">
      <c r="A249" s="273" t="s">
        <v>336</v>
      </c>
      <c r="B249" s="84" t="s">
        <v>293</v>
      </c>
      <c r="C249" s="342"/>
      <c r="D249" s="186">
        <v>0</v>
      </c>
      <c r="E249" s="186">
        <v>0</v>
      </c>
      <c r="F249" s="186">
        <v>0</v>
      </c>
      <c r="G249" s="186">
        <v>0</v>
      </c>
      <c r="H249" s="186">
        <v>0</v>
      </c>
      <c r="I249" s="186">
        <v>0</v>
      </c>
      <c r="J249" s="186">
        <v>0</v>
      </c>
      <c r="K249" s="186">
        <v>0</v>
      </c>
      <c r="L249" s="186">
        <v>0</v>
      </c>
      <c r="M249" s="186">
        <v>0</v>
      </c>
      <c r="N249" s="186">
        <v>0</v>
      </c>
      <c r="O249" s="186">
        <v>0</v>
      </c>
      <c r="P249" s="186">
        <v>0</v>
      </c>
      <c r="Q249" s="179">
        <f t="shared" si="15"/>
        <v>0</v>
      </c>
      <c r="R249" s="179">
        <v>0</v>
      </c>
      <c r="S249" s="179">
        <f t="shared" si="17"/>
        <v>0</v>
      </c>
    </row>
    <row r="250" spans="1:19" s="183" customFormat="1" ht="12.5" x14ac:dyDescent="0.25">
      <c r="A250" s="273" t="s">
        <v>337</v>
      </c>
      <c r="B250" s="84" t="s">
        <v>293</v>
      </c>
      <c r="C250" s="342"/>
      <c r="D250" s="186">
        <v>0</v>
      </c>
      <c r="E250" s="186">
        <v>0</v>
      </c>
      <c r="F250" s="186">
        <v>0</v>
      </c>
      <c r="G250" s="186">
        <v>0</v>
      </c>
      <c r="H250" s="186">
        <v>0</v>
      </c>
      <c r="I250" s="186">
        <v>0</v>
      </c>
      <c r="J250" s="186">
        <v>0</v>
      </c>
      <c r="K250" s="186">
        <v>0</v>
      </c>
      <c r="L250" s="186">
        <v>0</v>
      </c>
      <c r="M250" s="186">
        <v>0</v>
      </c>
      <c r="N250" s="186">
        <v>0</v>
      </c>
      <c r="O250" s="186">
        <v>0</v>
      </c>
      <c r="P250" s="186">
        <v>0</v>
      </c>
      <c r="Q250" s="179">
        <f t="shared" si="15"/>
        <v>0</v>
      </c>
      <c r="R250" s="179">
        <v>0</v>
      </c>
      <c r="S250" s="179">
        <f t="shared" si="17"/>
        <v>0</v>
      </c>
    </row>
    <row r="251" spans="1:19" s="183" customFormat="1" ht="12.5" x14ac:dyDescent="0.25">
      <c r="A251" s="273" t="s">
        <v>338</v>
      </c>
      <c r="B251" s="84" t="s">
        <v>293</v>
      </c>
      <c r="C251" s="342"/>
      <c r="D251" s="186">
        <v>0</v>
      </c>
      <c r="E251" s="186">
        <v>0</v>
      </c>
      <c r="F251" s="186">
        <v>0</v>
      </c>
      <c r="G251" s="186">
        <v>0</v>
      </c>
      <c r="H251" s="186">
        <v>0</v>
      </c>
      <c r="I251" s="186">
        <v>0</v>
      </c>
      <c r="J251" s="186">
        <v>0</v>
      </c>
      <c r="K251" s="186">
        <v>0</v>
      </c>
      <c r="L251" s="186">
        <v>0</v>
      </c>
      <c r="M251" s="186">
        <v>0</v>
      </c>
      <c r="N251" s="186">
        <v>0</v>
      </c>
      <c r="O251" s="186">
        <v>0</v>
      </c>
      <c r="P251" s="186">
        <v>0</v>
      </c>
      <c r="Q251" s="179">
        <f t="shared" si="15"/>
        <v>0</v>
      </c>
      <c r="R251" s="179">
        <v>0</v>
      </c>
      <c r="S251" s="179">
        <f t="shared" si="17"/>
        <v>0</v>
      </c>
    </row>
    <row r="252" spans="1:19" s="183" customFormat="1" ht="12.5" x14ac:dyDescent="0.25">
      <c r="A252" s="273" t="s">
        <v>339</v>
      </c>
      <c r="B252" s="84" t="s">
        <v>293</v>
      </c>
      <c r="C252" s="342"/>
      <c r="D252" s="186">
        <v>0</v>
      </c>
      <c r="E252" s="186">
        <v>0</v>
      </c>
      <c r="F252" s="186">
        <v>0</v>
      </c>
      <c r="G252" s="186">
        <v>0</v>
      </c>
      <c r="H252" s="186">
        <v>0</v>
      </c>
      <c r="I252" s="186">
        <v>0</v>
      </c>
      <c r="J252" s="186">
        <v>0</v>
      </c>
      <c r="K252" s="186">
        <v>0</v>
      </c>
      <c r="L252" s="186">
        <v>0</v>
      </c>
      <c r="M252" s="186">
        <v>0</v>
      </c>
      <c r="N252" s="186">
        <v>0</v>
      </c>
      <c r="O252" s="186">
        <v>0</v>
      </c>
      <c r="P252" s="186">
        <v>0</v>
      </c>
      <c r="Q252" s="179">
        <f t="shared" si="15"/>
        <v>0</v>
      </c>
      <c r="R252" s="179">
        <v>0</v>
      </c>
      <c r="S252" s="179">
        <f t="shared" si="17"/>
        <v>0</v>
      </c>
    </row>
    <row r="253" spans="1:19" s="183" customFormat="1" ht="12.5" x14ac:dyDescent="0.25">
      <c r="A253" s="273" t="s">
        <v>340</v>
      </c>
      <c r="B253" s="84" t="s">
        <v>293</v>
      </c>
      <c r="C253" s="342"/>
      <c r="D253" s="186">
        <v>0</v>
      </c>
      <c r="E253" s="186">
        <v>0</v>
      </c>
      <c r="F253" s="186">
        <v>0</v>
      </c>
      <c r="G253" s="186">
        <v>0</v>
      </c>
      <c r="H253" s="186">
        <v>0</v>
      </c>
      <c r="I253" s="186">
        <v>0</v>
      </c>
      <c r="J253" s="186">
        <v>0</v>
      </c>
      <c r="K253" s="186">
        <v>0</v>
      </c>
      <c r="L253" s="186">
        <v>0</v>
      </c>
      <c r="M253" s="186">
        <v>0</v>
      </c>
      <c r="N253" s="186">
        <v>0</v>
      </c>
      <c r="O253" s="186">
        <v>0</v>
      </c>
      <c r="P253" s="186">
        <v>0</v>
      </c>
      <c r="Q253" s="179">
        <f t="shared" si="15"/>
        <v>0</v>
      </c>
      <c r="R253" s="179">
        <v>0</v>
      </c>
      <c r="S253" s="179">
        <f t="shared" si="17"/>
        <v>0</v>
      </c>
    </row>
    <row r="254" spans="1:19" s="183" customFormat="1" ht="12.5" x14ac:dyDescent="0.25">
      <c r="A254" s="273" t="s">
        <v>341</v>
      </c>
      <c r="B254" s="84" t="s">
        <v>293</v>
      </c>
      <c r="C254" s="342"/>
      <c r="D254" s="186">
        <v>0</v>
      </c>
      <c r="E254" s="186">
        <v>0</v>
      </c>
      <c r="F254" s="186">
        <v>0</v>
      </c>
      <c r="G254" s="186">
        <v>0</v>
      </c>
      <c r="H254" s="186">
        <v>0</v>
      </c>
      <c r="I254" s="186">
        <v>0</v>
      </c>
      <c r="J254" s="186">
        <v>0</v>
      </c>
      <c r="K254" s="186">
        <v>0</v>
      </c>
      <c r="L254" s="186">
        <v>0</v>
      </c>
      <c r="M254" s="186">
        <v>0</v>
      </c>
      <c r="N254" s="186">
        <v>0</v>
      </c>
      <c r="O254" s="186">
        <v>0</v>
      </c>
      <c r="P254" s="186">
        <v>0</v>
      </c>
      <c r="Q254" s="179">
        <f t="shared" si="15"/>
        <v>0</v>
      </c>
      <c r="R254" s="179">
        <v>0</v>
      </c>
      <c r="S254" s="179">
        <f t="shared" si="17"/>
        <v>0</v>
      </c>
    </row>
    <row r="255" spans="1:19" s="183" customFormat="1" ht="12.5" x14ac:dyDescent="0.25">
      <c r="A255" s="273" t="s">
        <v>342</v>
      </c>
      <c r="B255" s="84" t="s">
        <v>293</v>
      </c>
      <c r="C255" s="342"/>
      <c r="D255" s="186">
        <v>0</v>
      </c>
      <c r="E255" s="186">
        <v>0</v>
      </c>
      <c r="F255" s="186">
        <v>0</v>
      </c>
      <c r="G255" s="186">
        <v>0</v>
      </c>
      <c r="H255" s="186">
        <v>0</v>
      </c>
      <c r="I255" s="186">
        <v>0</v>
      </c>
      <c r="J255" s="186">
        <v>0</v>
      </c>
      <c r="K255" s="186">
        <v>0</v>
      </c>
      <c r="L255" s="186">
        <v>0</v>
      </c>
      <c r="M255" s="186">
        <v>0</v>
      </c>
      <c r="N255" s="186">
        <v>0</v>
      </c>
      <c r="O255" s="186">
        <v>0</v>
      </c>
      <c r="P255" s="186">
        <v>0</v>
      </c>
      <c r="Q255" s="179">
        <f t="shared" si="15"/>
        <v>0</v>
      </c>
      <c r="R255" s="179">
        <v>0</v>
      </c>
      <c r="S255" s="179">
        <f t="shared" si="17"/>
        <v>0</v>
      </c>
    </row>
    <row r="256" spans="1:19" s="183" customFormat="1" ht="12.5" x14ac:dyDescent="0.25">
      <c r="A256" s="273" t="s">
        <v>343</v>
      </c>
      <c r="B256" s="84" t="s">
        <v>293</v>
      </c>
      <c r="C256" s="342"/>
      <c r="D256" s="186">
        <v>0</v>
      </c>
      <c r="E256" s="186">
        <v>0</v>
      </c>
      <c r="F256" s="186">
        <v>0</v>
      </c>
      <c r="G256" s="186">
        <v>0</v>
      </c>
      <c r="H256" s="186">
        <v>0</v>
      </c>
      <c r="I256" s="186">
        <v>0</v>
      </c>
      <c r="J256" s="186">
        <v>0</v>
      </c>
      <c r="K256" s="186">
        <v>0</v>
      </c>
      <c r="L256" s="186">
        <v>0</v>
      </c>
      <c r="M256" s="186">
        <v>0</v>
      </c>
      <c r="N256" s="186">
        <v>0</v>
      </c>
      <c r="O256" s="186">
        <v>0</v>
      </c>
      <c r="P256" s="186">
        <v>0</v>
      </c>
      <c r="Q256" s="179">
        <f t="shared" si="15"/>
        <v>0</v>
      </c>
      <c r="R256" s="179">
        <v>0</v>
      </c>
      <c r="S256" s="179">
        <f t="shared" si="17"/>
        <v>0</v>
      </c>
    </row>
    <row r="257" spans="1:19" s="183" customFormat="1" ht="12.5" x14ac:dyDescent="0.25">
      <c r="A257" s="273" t="s">
        <v>344</v>
      </c>
      <c r="B257" s="84" t="s">
        <v>293</v>
      </c>
      <c r="C257" s="342"/>
      <c r="D257" s="186">
        <v>0</v>
      </c>
      <c r="E257" s="186">
        <v>0</v>
      </c>
      <c r="F257" s="186">
        <v>0</v>
      </c>
      <c r="G257" s="186">
        <v>0</v>
      </c>
      <c r="H257" s="186">
        <v>0</v>
      </c>
      <c r="I257" s="186">
        <v>0</v>
      </c>
      <c r="J257" s="186">
        <v>0</v>
      </c>
      <c r="K257" s="186">
        <v>0</v>
      </c>
      <c r="L257" s="186">
        <v>0</v>
      </c>
      <c r="M257" s="186">
        <v>0</v>
      </c>
      <c r="N257" s="186">
        <v>0</v>
      </c>
      <c r="O257" s="186">
        <v>0</v>
      </c>
      <c r="P257" s="186">
        <v>0</v>
      </c>
      <c r="Q257" s="179">
        <f t="shared" si="15"/>
        <v>0</v>
      </c>
      <c r="R257" s="179">
        <v>0</v>
      </c>
      <c r="S257" s="179">
        <f t="shared" si="17"/>
        <v>0</v>
      </c>
    </row>
    <row r="258" spans="1:19" s="183" customFormat="1" ht="12.5" x14ac:dyDescent="0.25">
      <c r="A258" s="273" t="s">
        <v>345</v>
      </c>
      <c r="B258" s="84" t="s">
        <v>293</v>
      </c>
      <c r="C258" s="342"/>
      <c r="D258" s="186">
        <v>0</v>
      </c>
      <c r="E258" s="186">
        <v>0</v>
      </c>
      <c r="F258" s="186">
        <v>0</v>
      </c>
      <c r="G258" s="186">
        <v>0</v>
      </c>
      <c r="H258" s="186">
        <v>0</v>
      </c>
      <c r="I258" s="186">
        <v>0</v>
      </c>
      <c r="J258" s="186">
        <v>0</v>
      </c>
      <c r="K258" s="186">
        <v>0</v>
      </c>
      <c r="L258" s="186">
        <v>0</v>
      </c>
      <c r="M258" s="186">
        <v>0</v>
      </c>
      <c r="N258" s="186">
        <v>0</v>
      </c>
      <c r="O258" s="186">
        <v>0</v>
      </c>
      <c r="P258" s="186">
        <v>0</v>
      </c>
      <c r="Q258" s="179">
        <f t="shared" si="15"/>
        <v>0</v>
      </c>
      <c r="R258" s="179">
        <v>0</v>
      </c>
      <c r="S258" s="179">
        <f t="shared" si="17"/>
        <v>0</v>
      </c>
    </row>
    <row r="259" spans="1:19" s="183" customFormat="1" ht="12.5" x14ac:dyDescent="0.25">
      <c r="A259" s="273" t="s">
        <v>346</v>
      </c>
      <c r="B259" s="84" t="s">
        <v>293</v>
      </c>
      <c r="C259" s="342"/>
      <c r="D259" s="186">
        <v>0</v>
      </c>
      <c r="E259" s="186">
        <v>0</v>
      </c>
      <c r="F259" s="186">
        <v>0</v>
      </c>
      <c r="G259" s="186">
        <v>0</v>
      </c>
      <c r="H259" s="186">
        <v>0</v>
      </c>
      <c r="I259" s="186">
        <v>0</v>
      </c>
      <c r="J259" s="186">
        <v>0</v>
      </c>
      <c r="K259" s="186">
        <v>0</v>
      </c>
      <c r="L259" s="186">
        <v>0</v>
      </c>
      <c r="M259" s="186">
        <v>0</v>
      </c>
      <c r="N259" s="186">
        <v>0</v>
      </c>
      <c r="O259" s="186">
        <v>0</v>
      </c>
      <c r="P259" s="186">
        <v>0</v>
      </c>
      <c r="Q259" s="179">
        <f t="shared" si="15"/>
        <v>0</v>
      </c>
      <c r="R259" s="179">
        <v>0</v>
      </c>
      <c r="S259" s="179">
        <f t="shared" si="17"/>
        <v>0</v>
      </c>
    </row>
    <row r="260" spans="1:19" s="183" customFormat="1" ht="12.5" x14ac:dyDescent="0.25">
      <c r="A260" s="273" t="s">
        <v>347</v>
      </c>
      <c r="B260" s="84" t="s">
        <v>293</v>
      </c>
      <c r="C260" s="342"/>
      <c r="D260" s="186">
        <v>0</v>
      </c>
      <c r="E260" s="186">
        <v>0</v>
      </c>
      <c r="F260" s="186">
        <v>0</v>
      </c>
      <c r="G260" s="186">
        <v>0</v>
      </c>
      <c r="H260" s="186">
        <v>0</v>
      </c>
      <c r="I260" s="186">
        <v>0</v>
      </c>
      <c r="J260" s="186">
        <v>0</v>
      </c>
      <c r="K260" s="186">
        <v>0</v>
      </c>
      <c r="L260" s="186">
        <v>0</v>
      </c>
      <c r="M260" s="186">
        <v>0</v>
      </c>
      <c r="N260" s="186">
        <v>0</v>
      </c>
      <c r="O260" s="186">
        <v>0</v>
      </c>
      <c r="P260" s="186">
        <v>0</v>
      </c>
      <c r="Q260" s="179">
        <f t="shared" si="15"/>
        <v>0</v>
      </c>
      <c r="R260" s="179">
        <v>0</v>
      </c>
      <c r="S260" s="179">
        <f t="shared" si="17"/>
        <v>0</v>
      </c>
    </row>
    <row r="261" spans="1:19" s="183" customFormat="1" ht="12.5" x14ac:dyDescent="0.25">
      <c r="A261" s="273" t="s">
        <v>348</v>
      </c>
      <c r="B261" s="84" t="s">
        <v>293</v>
      </c>
      <c r="C261" s="342"/>
      <c r="D261" s="186">
        <v>0</v>
      </c>
      <c r="E261" s="186">
        <v>0</v>
      </c>
      <c r="F261" s="186">
        <v>0</v>
      </c>
      <c r="G261" s="186">
        <v>0</v>
      </c>
      <c r="H261" s="186">
        <v>0</v>
      </c>
      <c r="I261" s="186">
        <v>0</v>
      </c>
      <c r="J261" s="186">
        <v>0</v>
      </c>
      <c r="K261" s="186">
        <v>0</v>
      </c>
      <c r="L261" s="186">
        <v>0</v>
      </c>
      <c r="M261" s="186">
        <v>0</v>
      </c>
      <c r="N261" s="186">
        <v>0</v>
      </c>
      <c r="O261" s="186">
        <v>0</v>
      </c>
      <c r="P261" s="186">
        <v>0</v>
      </c>
      <c r="Q261" s="179">
        <f t="shared" si="15"/>
        <v>0</v>
      </c>
      <c r="R261" s="179">
        <v>0</v>
      </c>
      <c r="S261" s="179">
        <f t="shared" si="17"/>
        <v>0</v>
      </c>
    </row>
    <row r="262" spans="1:19" s="183" customFormat="1" ht="12.5" x14ac:dyDescent="0.25">
      <c r="A262" s="273" t="s">
        <v>349</v>
      </c>
      <c r="B262" s="84" t="s">
        <v>293</v>
      </c>
      <c r="C262" s="342"/>
      <c r="D262" s="186">
        <v>0</v>
      </c>
      <c r="E262" s="186">
        <v>0</v>
      </c>
      <c r="F262" s="186">
        <v>0</v>
      </c>
      <c r="G262" s="186">
        <v>0</v>
      </c>
      <c r="H262" s="186">
        <v>0</v>
      </c>
      <c r="I262" s="186">
        <v>0</v>
      </c>
      <c r="J262" s="186">
        <v>0</v>
      </c>
      <c r="K262" s="186">
        <v>0</v>
      </c>
      <c r="L262" s="186">
        <v>0</v>
      </c>
      <c r="M262" s="186">
        <v>0</v>
      </c>
      <c r="N262" s="186">
        <v>0</v>
      </c>
      <c r="O262" s="186">
        <v>0</v>
      </c>
      <c r="P262" s="186">
        <v>0</v>
      </c>
      <c r="Q262" s="179">
        <f t="shared" si="15"/>
        <v>0</v>
      </c>
      <c r="R262" s="179">
        <v>0</v>
      </c>
      <c r="S262" s="179">
        <f t="shared" si="17"/>
        <v>0</v>
      </c>
    </row>
    <row r="263" spans="1:19" s="183" customFormat="1" ht="12.5" x14ac:dyDescent="0.25">
      <c r="A263" s="273" t="s">
        <v>350</v>
      </c>
      <c r="B263" s="84" t="s">
        <v>293</v>
      </c>
      <c r="C263" s="342"/>
      <c r="D263" s="186">
        <v>0</v>
      </c>
      <c r="E263" s="186">
        <v>0</v>
      </c>
      <c r="F263" s="186">
        <v>0</v>
      </c>
      <c r="G263" s="186">
        <v>0</v>
      </c>
      <c r="H263" s="186">
        <v>0</v>
      </c>
      <c r="I263" s="186">
        <v>0</v>
      </c>
      <c r="J263" s="186">
        <v>0</v>
      </c>
      <c r="K263" s="186">
        <v>0</v>
      </c>
      <c r="L263" s="186">
        <v>0</v>
      </c>
      <c r="M263" s="186">
        <v>0</v>
      </c>
      <c r="N263" s="186">
        <v>0</v>
      </c>
      <c r="O263" s="186">
        <v>0</v>
      </c>
      <c r="P263" s="186">
        <v>0</v>
      </c>
      <c r="Q263" s="179">
        <f t="shared" si="15"/>
        <v>0</v>
      </c>
      <c r="R263" s="179">
        <v>0</v>
      </c>
      <c r="S263" s="179">
        <f t="shared" si="17"/>
        <v>0</v>
      </c>
    </row>
    <row r="264" spans="1:19" s="183" customFormat="1" ht="12.5" x14ac:dyDescent="0.25">
      <c r="A264" s="273" t="s">
        <v>351</v>
      </c>
      <c r="B264" s="84" t="s">
        <v>293</v>
      </c>
      <c r="C264" s="342"/>
      <c r="D264" s="186">
        <v>0</v>
      </c>
      <c r="E264" s="186">
        <v>0</v>
      </c>
      <c r="F264" s="186">
        <v>0</v>
      </c>
      <c r="G264" s="186">
        <v>0</v>
      </c>
      <c r="H264" s="186">
        <v>0</v>
      </c>
      <c r="I264" s="186">
        <v>0</v>
      </c>
      <c r="J264" s="186">
        <v>0</v>
      </c>
      <c r="K264" s="186">
        <v>0</v>
      </c>
      <c r="L264" s="186">
        <v>0</v>
      </c>
      <c r="M264" s="186">
        <v>0</v>
      </c>
      <c r="N264" s="186">
        <v>0</v>
      </c>
      <c r="O264" s="186">
        <v>0</v>
      </c>
      <c r="P264" s="186">
        <v>0</v>
      </c>
      <c r="Q264" s="179">
        <f t="shared" si="15"/>
        <v>0</v>
      </c>
      <c r="R264" s="179">
        <v>0</v>
      </c>
      <c r="S264" s="179">
        <f t="shared" si="17"/>
        <v>0</v>
      </c>
    </row>
    <row r="265" spans="1:19" s="183" customFormat="1" ht="12.5" x14ac:dyDescent="0.25">
      <c r="A265" s="273" t="s">
        <v>352</v>
      </c>
      <c r="B265" s="84" t="s">
        <v>293</v>
      </c>
      <c r="C265" s="342"/>
      <c r="D265" s="186">
        <v>0</v>
      </c>
      <c r="E265" s="186">
        <v>0</v>
      </c>
      <c r="F265" s="186">
        <v>0</v>
      </c>
      <c r="G265" s="186">
        <v>0</v>
      </c>
      <c r="H265" s="186">
        <v>0</v>
      </c>
      <c r="I265" s="186">
        <v>0</v>
      </c>
      <c r="J265" s="186">
        <v>0</v>
      </c>
      <c r="K265" s="186">
        <v>0</v>
      </c>
      <c r="L265" s="186">
        <v>0</v>
      </c>
      <c r="M265" s="186">
        <v>0</v>
      </c>
      <c r="N265" s="186">
        <v>0</v>
      </c>
      <c r="O265" s="186">
        <v>0</v>
      </c>
      <c r="P265" s="186">
        <v>0</v>
      </c>
      <c r="Q265" s="179">
        <f t="shared" si="15"/>
        <v>0</v>
      </c>
      <c r="R265" s="179">
        <v>0</v>
      </c>
      <c r="S265" s="179">
        <f t="shared" si="17"/>
        <v>0</v>
      </c>
    </row>
    <row r="266" spans="1:19" s="183" customFormat="1" ht="12.5" x14ac:dyDescent="0.25">
      <c r="A266" s="273" t="s">
        <v>353</v>
      </c>
      <c r="B266" s="84" t="s">
        <v>293</v>
      </c>
      <c r="C266" s="342"/>
      <c r="D266" s="186">
        <v>0</v>
      </c>
      <c r="E266" s="186">
        <v>0</v>
      </c>
      <c r="F266" s="186">
        <v>0</v>
      </c>
      <c r="G266" s="186">
        <v>0</v>
      </c>
      <c r="H266" s="186">
        <v>0</v>
      </c>
      <c r="I266" s="186">
        <v>0</v>
      </c>
      <c r="J266" s="186">
        <v>0</v>
      </c>
      <c r="K266" s="186">
        <v>0</v>
      </c>
      <c r="L266" s="186">
        <v>0</v>
      </c>
      <c r="M266" s="186">
        <v>0</v>
      </c>
      <c r="N266" s="186">
        <v>0</v>
      </c>
      <c r="O266" s="186">
        <v>0</v>
      </c>
      <c r="P266" s="186">
        <v>0</v>
      </c>
      <c r="Q266" s="179">
        <f t="shared" si="15"/>
        <v>0</v>
      </c>
      <c r="R266" s="179">
        <v>0</v>
      </c>
      <c r="S266" s="179">
        <f t="shared" si="17"/>
        <v>0</v>
      </c>
    </row>
    <row r="267" spans="1:19" s="183" customFormat="1" ht="12.5" x14ac:dyDescent="0.25">
      <c r="A267" s="273" t="s">
        <v>354</v>
      </c>
      <c r="B267" s="84" t="s">
        <v>293</v>
      </c>
      <c r="C267" s="342"/>
      <c r="D267" s="186">
        <v>0</v>
      </c>
      <c r="E267" s="186">
        <v>0</v>
      </c>
      <c r="F267" s="186">
        <v>0</v>
      </c>
      <c r="G267" s="186">
        <v>0</v>
      </c>
      <c r="H267" s="186">
        <v>0</v>
      </c>
      <c r="I267" s="186">
        <v>0</v>
      </c>
      <c r="J267" s="186">
        <v>0</v>
      </c>
      <c r="K267" s="186">
        <v>0</v>
      </c>
      <c r="L267" s="186">
        <v>0</v>
      </c>
      <c r="M267" s="186">
        <v>0</v>
      </c>
      <c r="N267" s="186">
        <v>0</v>
      </c>
      <c r="O267" s="186">
        <v>0</v>
      </c>
      <c r="P267" s="186">
        <v>0</v>
      </c>
      <c r="Q267" s="179">
        <f t="shared" si="15"/>
        <v>0</v>
      </c>
      <c r="R267" s="179">
        <v>0</v>
      </c>
      <c r="S267" s="179">
        <f t="shared" si="17"/>
        <v>0</v>
      </c>
    </row>
    <row r="268" spans="1:19" s="183" customFormat="1" ht="12.5" x14ac:dyDescent="0.25">
      <c r="A268" s="273" t="s">
        <v>355</v>
      </c>
      <c r="B268" s="84" t="s">
        <v>293</v>
      </c>
      <c r="C268" s="342"/>
      <c r="D268" s="186">
        <v>0</v>
      </c>
      <c r="E268" s="186">
        <v>0</v>
      </c>
      <c r="F268" s="186">
        <v>0</v>
      </c>
      <c r="G268" s="186">
        <v>0</v>
      </c>
      <c r="H268" s="186">
        <v>0</v>
      </c>
      <c r="I268" s="186">
        <v>0</v>
      </c>
      <c r="J268" s="186">
        <v>0</v>
      </c>
      <c r="K268" s="186">
        <v>0</v>
      </c>
      <c r="L268" s="186">
        <v>0</v>
      </c>
      <c r="M268" s="186">
        <v>0</v>
      </c>
      <c r="N268" s="186">
        <v>0</v>
      </c>
      <c r="O268" s="186">
        <v>0</v>
      </c>
      <c r="P268" s="186">
        <v>0</v>
      </c>
      <c r="Q268" s="179">
        <f t="shared" si="15"/>
        <v>0</v>
      </c>
      <c r="R268" s="179">
        <v>0</v>
      </c>
      <c r="S268" s="179">
        <f t="shared" si="17"/>
        <v>0</v>
      </c>
    </row>
    <row r="269" spans="1:19" s="183" customFormat="1" ht="12.5" x14ac:dyDescent="0.25">
      <c r="A269" s="273" t="s">
        <v>356</v>
      </c>
      <c r="B269" s="84" t="s">
        <v>293</v>
      </c>
      <c r="C269" s="342"/>
      <c r="D269" s="186">
        <v>0</v>
      </c>
      <c r="E269" s="186">
        <v>0</v>
      </c>
      <c r="F269" s="186">
        <v>0</v>
      </c>
      <c r="G269" s="186">
        <v>0</v>
      </c>
      <c r="H269" s="186">
        <v>0</v>
      </c>
      <c r="I269" s="186">
        <v>0</v>
      </c>
      <c r="J269" s="186">
        <v>0</v>
      </c>
      <c r="K269" s="186">
        <v>0</v>
      </c>
      <c r="L269" s="186">
        <v>0</v>
      </c>
      <c r="M269" s="186">
        <v>0</v>
      </c>
      <c r="N269" s="186">
        <v>0</v>
      </c>
      <c r="O269" s="186">
        <v>0</v>
      </c>
      <c r="P269" s="186">
        <v>0</v>
      </c>
      <c r="Q269" s="179">
        <f t="shared" si="15"/>
        <v>0</v>
      </c>
      <c r="R269" s="179">
        <v>0</v>
      </c>
      <c r="S269" s="179">
        <f t="shared" si="17"/>
        <v>0</v>
      </c>
    </row>
    <row r="270" spans="1:19" s="183" customFormat="1" ht="12.5" x14ac:dyDescent="0.25">
      <c r="A270" s="273" t="s">
        <v>357</v>
      </c>
      <c r="B270" s="84" t="s">
        <v>293</v>
      </c>
      <c r="C270" s="342"/>
      <c r="D270" s="186">
        <v>0</v>
      </c>
      <c r="E270" s="186">
        <v>0</v>
      </c>
      <c r="F270" s="186">
        <v>0</v>
      </c>
      <c r="G270" s="186">
        <v>0</v>
      </c>
      <c r="H270" s="186">
        <v>0</v>
      </c>
      <c r="I270" s="186">
        <v>0</v>
      </c>
      <c r="J270" s="186">
        <v>0</v>
      </c>
      <c r="K270" s="186">
        <v>0</v>
      </c>
      <c r="L270" s="186">
        <v>0</v>
      </c>
      <c r="M270" s="186">
        <v>0</v>
      </c>
      <c r="N270" s="186">
        <v>0</v>
      </c>
      <c r="O270" s="186">
        <v>0</v>
      </c>
      <c r="P270" s="186">
        <v>0</v>
      </c>
      <c r="Q270" s="179">
        <f t="shared" si="15"/>
        <v>0</v>
      </c>
      <c r="R270" s="179">
        <v>0</v>
      </c>
      <c r="S270" s="179">
        <f t="shared" si="17"/>
        <v>0</v>
      </c>
    </row>
    <row r="271" spans="1:19" s="183" customFormat="1" ht="12.5" x14ac:dyDescent="0.25">
      <c r="A271" s="273" t="s">
        <v>358</v>
      </c>
      <c r="B271" s="84" t="s">
        <v>293</v>
      </c>
      <c r="C271" s="342"/>
      <c r="D271" s="186">
        <v>0</v>
      </c>
      <c r="E271" s="186">
        <v>0</v>
      </c>
      <c r="F271" s="186">
        <v>0</v>
      </c>
      <c r="G271" s="186">
        <v>0</v>
      </c>
      <c r="H271" s="186">
        <v>0</v>
      </c>
      <c r="I271" s="186">
        <v>0</v>
      </c>
      <c r="J271" s="186">
        <v>0</v>
      </c>
      <c r="K271" s="186">
        <v>0</v>
      </c>
      <c r="L271" s="186">
        <v>0</v>
      </c>
      <c r="M271" s="186">
        <v>0</v>
      </c>
      <c r="N271" s="186">
        <v>0</v>
      </c>
      <c r="O271" s="186">
        <v>0</v>
      </c>
      <c r="P271" s="186">
        <v>0</v>
      </c>
      <c r="Q271" s="179">
        <f t="shared" si="15"/>
        <v>0</v>
      </c>
      <c r="R271" s="179">
        <v>0</v>
      </c>
      <c r="S271" s="179">
        <f t="shared" si="17"/>
        <v>0</v>
      </c>
    </row>
    <row r="272" spans="1:19" s="183" customFormat="1" ht="12.5" x14ac:dyDescent="0.25">
      <c r="A272" s="273" t="s">
        <v>359</v>
      </c>
      <c r="B272" s="84" t="s">
        <v>293</v>
      </c>
      <c r="C272" s="342"/>
      <c r="D272" s="186">
        <v>0</v>
      </c>
      <c r="E272" s="186">
        <v>0</v>
      </c>
      <c r="F272" s="186">
        <v>0</v>
      </c>
      <c r="G272" s="186">
        <v>0</v>
      </c>
      <c r="H272" s="186">
        <v>0</v>
      </c>
      <c r="I272" s="186">
        <v>0</v>
      </c>
      <c r="J272" s="186">
        <v>0</v>
      </c>
      <c r="K272" s="186">
        <v>0</v>
      </c>
      <c r="L272" s="186">
        <v>0</v>
      </c>
      <c r="M272" s="186">
        <v>0</v>
      </c>
      <c r="N272" s="186">
        <v>0</v>
      </c>
      <c r="O272" s="186">
        <v>0</v>
      </c>
      <c r="P272" s="186">
        <v>0</v>
      </c>
      <c r="Q272" s="179">
        <f t="shared" si="15"/>
        <v>0</v>
      </c>
      <c r="R272" s="179">
        <v>0</v>
      </c>
      <c r="S272" s="179">
        <f t="shared" si="17"/>
        <v>0</v>
      </c>
    </row>
    <row r="273" spans="1:19" s="183" customFormat="1" ht="12.5" x14ac:dyDescent="0.25">
      <c r="A273" s="273" t="s">
        <v>156</v>
      </c>
      <c r="B273" s="84" t="s">
        <v>293</v>
      </c>
      <c r="C273" s="342"/>
      <c r="D273" s="186">
        <v>0</v>
      </c>
      <c r="E273" s="186">
        <v>0</v>
      </c>
      <c r="F273" s="186">
        <v>0</v>
      </c>
      <c r="G273" s="186">
        <v>0</v>
      </c>
      <c r="H273" s="186">
        <v>0</v>
      </c>
      <c r="I273" s="186">
        <v>0</v>
      </c>
      <c r="J273" s="186">
        <v>0</v>
      </c>
      <c r="K273" s="186">
        <v>0</v>
      </c>
      <c r="L273" s="186">
        <v>0</v>
      </c>
      <c r="M273" s="186">
        <v>0</v>
      </c>
      <c r="N273" s="186">
        <v>0</v>
      </c>
      <c r="O273" s="186">
        <v>0</v>
      </c>
      <c r="P273" s="186">
        <v>0</v>
      </c>
      <c r="Q273" s="179">
        <f t="shared" si="15"/>
        <v>0</v>
      </c>
      <c r="R273" s="179">
        <v>0</v>
      </c>
      <c r="S273" s="179">
        <f t="shared" si="17"/>
        <v>0</v>
      </c>
    </row>
    <row r="274" spans="1:19" s="183" customFormat="1" ht="12.5" x14ac:dyDescent="0.25">
      <c r="A274" s="273" t="s">
        <v>323</v>
      </c>
      <c r="B274" s="84" t="s">
        <v>293</v>
      </c>
      <c r="C274" s="342"/>
      <c r="D274" s="186">
        <v>0</v>
      </c>
      <c r="E274" s="186">
        <v>0</v>
      </c>
      <c r="F274" s="186">
        <v>0</v>
      </c>
      <c r="G274" s="186">
        <v>0</v>
      </c>
      <c r="H274" s="186">
        <v>0</v>
      </c>
      <c r="I274" s="186">
        <v>0</v>
      </c>
      <c r="J274" s="186">
        <v>0</v>
      </c>
      <c r="K274" s="186">
        <v>0</v>
      </c>
      <c r="L274" s="186">
        <v>0</v>
      </c>
      <c r="M274" s="186">
        <v>0</v>
      </c>
      <c r="N274" s="186">
        <v>0</v>
      </c>
      <c r="O274" s="186">
        <v>0</v>
      </c>
      <c r="P274" s="186">
        <v>0</v>
      </c>
      <c r="Q274" s="179">
        <f t="shared" si="15"/>
        <v>0</v>
      </c>
      <c r="R274" s="179">
        <v>0</v>
      </c>
      <c r="S274" s="179">
        <f t="shared" si="17"/>
        <v>0</v>
      </c>
    </row>
    <row r="275" spans="1:19" s="29" customFormat="1" ht="10.5" thickBot="1" x14ac:dyDescent="0.25">
      <c r="A275" s="41"/>
      <c r="B275" s="41"/>
      <c r="C275" s="343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39"/>
      <c r="R275" s="39"/>
      <c r="S275" s="41"/>
    </row>
    <row r="276" spans="1:19" s="29" customFormat="1" x14ac:dyDescent="0.2">
      <c r="A276" s="29" t="s">
        <v>129</v>
      </c>
      <c r="B276" s="23"/>
      <c r="C276" s="184"/>
      <c r="D276" s="44">
        <f t="shared" ref="D276:S276" si="18">SUM(D57:D274)</f>
        <v>0</v>
      </c>
      <c r="E276" s="44">
        <f t="shared" si="18"/>
        <v>0</v>
      </c>
      <c r="F276" s="44">
        <f t="shared" si="18"/>
        <v>0</v>
      </c>
      <c r="G276" s="44">
        <f t="shared" si="18"/>
        <v>0</v>
      </c>
      <c r="H276" s="44">
        <f t="shared" si="18"/>
        <v>0</v>
      </c>
      <c r="I276" s="44">
        <f t="shared" si="18"/>
        <v>0</v>
      </c>
      <c r="J276" s="44">
        <f t="shared" si="18"/>
        <v>0</v>
      </c>
      <c r="K276" s="44">
        <f t="shared" si="18"/>
        <v>0</v>
      </c>
      <c r="L276" s="44">
        <f t="shared" si="18"/>
        <v>0</v>
      </c>
      <c r="M276" s="44">
        <f t="shared" si="18"/>
        <v>0</v>
      </c>
      <c r="N276" s="44">
        <f t="shared" si="18"/>
        <v>0</v>
      </c>
      <c r="O276" s="44">
        <f t="shared" si="18"/>
        <v>0</v>
      </c>
      <c r="P276" s="44">
        <f t="shared" si="18"/>
        <v>0</v>
      </c>
      <c r="Q276" s="23">
        <f t="shared" si="18"/>
        <v>0</v>
      </c>
      <c r="R276" s="23">
        <f t="shared" si="18"/>
        <v>0</v>
      </c>
      <c r="S276" s="23">
        <f t="shared" si="18"/>
        <v>0</v>
      </c>
    </row>
    <row r="277" spans="1:19" s="29" customFormat="1" x14ac:dyDescent="0.2">
      <c r="A277" s="30" t="s">
        <v>285</v>
      </c>
      <c r="B277" s="23"/>
      <c r="C277" s="184"/>
      <c r="D277" s="44">
        <f t="shared" ref="D277:P277" si="19">D276+D54+D52</f>
        <v>0</v>
      </c>
      <c r="E277" s="44">
        <f t="shared" si="19"/>
        <v>0</v>
      </c>
      <c r="F277" s="44">
        <f t="shared" si="19"/>
        <v>0</v>
      </c>
      <c r="G277" s="44">
        <f t="shared" si="19"/>
        <v>0</v>
      </c>
      <c r="H277" s="44">
        <f t="shared" si="19"/>
        <v>0</v>
      </c>
      <c r="I277" s="44">
        <f t="shared" si="19"/>
        <v>0</v>
      </c>
      <c r="J277" s="44">
        <f t="shared" si="19"/>
        <v>0</v>
      </c>
      <c r="K277" s="44">
        <f t="shared" si="19"/>
        <v>0</v>
      </c>
      <c r="L277" s="44">
        <f t="shared" si="19"/>
        <v>0</v>
      </c>
      <c r="M277" s="44">
        <f t="shared" si="19"/>
        <v>0</v>
      </c>
      <c r="N277" s="44">
        <f t="shared" si="19"/>
        <v>0</v>
      </c>
      <c r="O277" s="44">
        <f t="shared" si="19"/>
        <v>0</v>
      </c>
      <c r="P277" s="44">
        <f t="shared" si="19"/>
        <v>0</v>
      </c>
      <c r="Q277" s="23">
        <f>SUM(D277:P277)</f>
        <v>0</v>
      </c>
      <c r="R277" s="23">
        <f>R276+R54+R52</f>
        <v>0</v>
      </c>
      <c r="S277" s="23">
        <f>S276+S54+S52</f>
        <v>0</v>
      </c>
    </row>
    <row r="278" spans="1:19" s="182" customFormat="1" x14ac:dyDescent="0.2">
      <c r="A278" s="186" t="s">
        <v>396</v>
      </c>
      <c r="B278" s="186"/>
      <c r="C278" s="347"/>
      <c r="D278" s="186">
        <v>0</v>
      </c>
      <c r="E278" s="186">
        <v>0</v>
      </c>
      <c r="F278" s="186">
        <v>0</v>
      </c>
      <c r="G278" s="186">
        <v>0</v>
      </c>
      <c r="H278" s="186">
        <v>0</v>
      </c>
      <c r="I278" s="186">
        <v>0</v>
      </c>
      <c r="J278" s="186">
        <v>0</v>
      </c>
      <c r="K278" s="186">
        <v>0</v>
      </c>
      <c r="L278" s="186">
        <v>0</v>
      </c>
      <c r="M278" s="186">
        <v>0</v>
      </c>
      <c r="N278" s="186">
        <v>0</v>
      </c>
      <c r="O278" s="186">
        <v>0</v>
      </c>
      <c r="P278" s="186">
        <v>0</v>
      </c>
      <c r="Q278" s="186">
        <f>SUM(D278:P278)</f>
        <v>0</v>
      </c>
      <c r="R278" s="186">
        <v>0</v>
      </c>
      <c r="S278" s="186">
        <f>Q278+R278</f>
        <v>0</v>
      </c>
    </row>
    <row r="279" spans="1:19" s="182" customFormat="1" x14ac:dyDescent="0.2">
      <c r="A279" s="182" t="s">
        <v>308</v>
      </c>
      <c r="B279" s="186"/>
      <c r="C279" s="187"/>
      <c r="D279" s="186">
        <v>0</v>
      </c>
      <c r="E279" s="186">
        <v>0</v>
      </c>
      <c r="F279" s="186">
        <v>0</v>
      </c>
      <c r="G279" s="186">
        <v>0</v>
      </c>
      <c r="H279" s="186">
        <v>0</v>
      </c>
      <c r="I279" s="186">
        <v>0</v>
      </c>
      <c r="J279" s="186">
        <v>0</v>
      </c>
      <c r="K279" s="186">
        <v>0</v>
      </c>
      <c r="L279" s="186">
        <v>0</v>
      </c>
      <c r="M279" s="186">
        <v>0</v>
      </c>
      <c r="N279" s="186">
        <v>0</v>
      </c>
      <c r="O279" s="186">
        <v>0</v>
      </c>
      <c r="P279" s="186">
        <v>0</v>
      </c>
      <c r="Q279" s="186">
        <f>SUM(D279:P279)</f>
        <v>0</v>
      </c>
      <c r="R279" s="186">
        <v>0</v>
      </c>
      <c r="S279" s="186">
        <f>Q279+R279</f>
        <v>0</v>
      </c>
    </row>
    <row r="280" spans="1:19" s="277" customFormat="1" ht="12" thickBot="1" x14ac:dyDescent="0.3">
      <c r="A280" s="275" t="s">
        <v>382</v>
      </c>
      <c r="B280" s="276"/>
      <c r="C280" s="74"/>
      <c r="D280" s="276">
        <v>0</v>
      </c>
      <c r="E280" s="276">
        <v>0</v>
      </c>
      <c r="F280" s="276">
        <v>0</v>
      </c>
      <c r="G280" s="276">
        <v>0</v>
      </c>
      <c r="H280" s="276">
        <v>0</v>
      </c>
      <c r="I280" s="276">
        <v>0</v>
      </c>
      <c r="J280" s="276">
        <v>0</v>
      </c>
      <c r="K280" s="276">
        <v>0</v>
      </c>
      <c r="L280" s="276">
        <v>0</v>
      </c>
      <c r="M280" s="276">
        <v>0</v>
      </c>
      <c r="N280" s="276">
        <v>0</v>
      </c>
      <c r="O280" s="276">
        <v>0</v>
      </c>
      <c r="P280" s="276">
        <v>0</v>
      </c>
      <c r="Q280" s="276">
        <f>SUM(D280:P280)</f>
        <v>0</v>
      </c>
      <c r="R280" s="276">
        <v>0</v>
      </c>
      <c r="S280" s="276">
        <f>Q280+R280</f>
        <v>0</v>
      </c>
    </row>
    <row r="281" spans="1:19" s="29" customFormat="1" x14ac:dyDescent="0.2">
      <c r="B281" s="23"/>
      <c r="C281" s="18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23"/>
      <c r="R281" s="23"/>
      <c r="S281" s="23"/>
    </row>
    <row r="282" spans="1:19" s="29" customFormat="1" ht="10.5" thickBot="1" x14ac:dyDescent="0.25">
      <c r="A282" s="42" t="s">
        <v>3</v>
      </c>
      <c r="B282" s="42" t="s">
        <v>3</v>
      </c>
      <c r="C282" s="340"/>
      <c r="D282" s="42" t="s">
        <v>3</v>
      </c>
      <c r="E282" s="42" t="s">
        <v>3</v>
      </c>
      <c r="F282" s="70" t="s">
        <v>3</v>
      </c>
      <c r="G282" s="70" t="s">
        <v>3</v>
      </c>
      <c r="H282" s="70"/>
      <c r="I282" s="70"/>
      <c r="J282" s="70" t="s">
        <v>3</v>
      </c>
      <c r="K282" s="70" t="s">
        <v>3</v>
      </c>
      <c r="L282" s="70" t="s">
        <v>3</v>
      </c>
      <c r="M282" s="70" t="s">
        <v>3</v>
      </c>
      <c r="N282" s="70" t="s">
        <v>3</v>
      </c>
      <c r="O282" s="70"/>
      <c r="P282" s="70" t="s">
        <v>3</v>
      </c>
      <c r="Q282" s="42" t="s">
        <v>3</v>
      </c>
      <c r="R282" s="42" t="s">
        <v>3</v>
      </c>
      <c r="S282" s="42" t="s">
        <v>3</v>
      </c>
    </row>
    <row r="283" spans="1:19" s="29" customFormat="1" ht="10.5" x14ac:dyDescent="0.25">
      <c r="C283" s="34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</row>
    <row r="284" spans="1:19" s="29" customFormat="1" ht="10.5" x14ac:dyDescent="0.25">
      <c r="A284" s="23"/>
      <c r="C284" s="344"/>
      <c r="D284" s="36"/>
      <c r="E284" s="82"/>
      <c r="F284" s="36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30" t="s">
        <v>4</v>
      </c>
      <c r="R284" s="23"/>
      <c r="S284" s="23"/>
    </row>
    <row r="285" spans="1:19" s="29" customFormat="1" ht="10.5" x14ac:dyDescent="0.25">
      <c r="A285" s="36" t="s">
        <v>5</v>
      </c>
      <c r="B285" s="36" t="s">
        <v>130</v>
      </c>
      <c r="C285" s="34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 t="s">
        <v>4</v>
      </c>
      <c r="R285" s="36" t="s">
        <v>7</v>
      </c>
      <c r="S285" s="34"/>
    </row>
    <row r="286" spans="1:19" s="38" customFormat="1" ht="10.5" x14ac:dyDescent="0.25">
      <c r="A286" s="37" t="s">
        <v>8</v>
      </c>
      <c r="C286" s="34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1:19" s="29" customFormat="1" ht="11" thickBot="1" x14ac:dyDescent="0.3">
      <c r="A287" s="42" t="s">
        <v>3</v>
      </c>
      <c r="B287" s="72" t="s">
        <v>9</v>
      </c>
      <c r="C287" s="348" t="s">
        <v>383</v>
      </c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55" t="s">
        <v>10</v>
      </c>
      <c r="R287" s="55" t="s">
        <v>11</v>
      </c>
      <c r="S287" s="55" t="s">
        <v>12</v>
      </c>
    </row>
    <row r="288" spans="1:19" s="29" customFormat="1" ht="13" x14ac:dyDescent="0.3">
      <c r="A288" s="88" t="s">
        <v>284</v>
      </c>
      <c r="B288" s="84"/>
      <c r="C288" s="341"/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23">
        <f t="shared" ref="Q288:Q335" si="20">SUM(D288:P288)</f>
        <v>0</v>
      </c>
      <c r="R288" s="23">
        <v>0</v>
      </c>
      <c r="S288" s="23">
        <f>Q288+R288</f>
        <v>0</v>
      </c>
    </row>
    <row r="289" spans="1:19" s="29" customFormat="1" ht="14.25" customHeight="1" x14ac:dyDescent="0.25">
      <c r="A289" s="273" t="s">
        <v>143</v>
      </c>
      <c r="B289" s="30" t="s">
        <v>293</v>
      </c>
      <c r="C289" s="341"/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23">
        <f t="shared" si="20"/>
        <v>0</v>
      </c>
      <c r="R289" s="23">
        <v>0</v>
      </c>
      <c r="S289" s="23">
        <f t="shared" ref="S289:S349" si="21">Q289+R289</f>
        <v>0</v>
      </c>
    </row>
    <row r="290" spans="1:19" s="29" customFormat="1" ht="12.5" x14ac:dyDescent="0.25">
      <c r="A290" s="273" t="s">
        <v>144</v>
      </c>
      <c r="B290" s="30" t="s">
        <v>293</v>
      </c>
      <c r="C290" s="341"/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23">
        <f t="shared" si="20"/>
        <v>0</v>
      </c>
      <c r="R290" s="23">
        <v>0</v>
      </c>
      <c r="S290" s="23">
        <f>Q290+R290</f>
        <v>0</v>
      </c>
    </row>
    <row r="291" spans="1:19" s="29" customFormat="1" ht="12.5" x14ac:dyDescent="0.25">
      <c r="A291" s="273" t="s">
        <v>145</v>
      </c>
      <c r="B291" s="30" t="s">
        <v>293</v>
      </c>
      <c r="C291" s="341"/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23">
        <f t="shared" si="20"/>
        <v>0</v>
      </c>
      <c r="R291" s="23">
        <v>0</v>
      </c>
      <c r="S291" s="23">
        <f>Q291+R291</f>
        <v>0</v>
      </c>
    </row>
    <row r="292" spans="1:19" s="29" customFormat="1" ht="12.5" x14ac:dyDescent="0.25">
      <c r="A292" s="273" t="s">
        <v>146</v>
      </c>
      <c r="B292" s="30" t="s">
        <v>293</v>
      </c>
      <c r="C292" s="341"/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23">
        <f t="shared" si="20"/>
        <v>0</v>
      </c>
      <c r="R292" s="23">
        <v>0</v>
      </c>
      <c r="S292" s="23">
        <f t="shared" si="21"/>
        <v>0</v>
      </c>
    </row>
    <row r="293" spans="1:19" s="29" customFormat="1" ht="12.5" x14ac:dyDescent="0.25">
      <c r="A293" s="273" t="s">
        <v>147</v>
      </c>
      <c r="B293" s="30" t="s">
        <v>293</v>
      </c>
      <c r="C293" s="341"/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23">
        <f t="shared" si="20"/>
        <v>0</v>
      </c>
      <c r="R293" s="23">
        <v>0</v>
      </c>
      <c r="S293" s="23">
        <f t="shared" si="21"/>
        <v>0</v>
      </c>
    </row>
    <row r="294" spans="1:19" s="29" customFormat="1" ht="12.5" x14ac:dyDescent="0.25">
      <c r="A294" s="273" t="s">
        <v>281</v>
      </c>
      <c r="B294" s="30" t="s">
        <v>293</v>
      </c>
      <c r="C294" s="341"/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23">
        <f t="shared" si="20"/>
        <v>0</v>
      </c>
      <c r="R294" s="23">
        <v>0</v>
      </c>
      <c r="S294" s="23">
        <f t="shared" si="21"/>
        <v>0</v>
      </c>
    </row>
    <row r="295" spans="1:19" s="29" customFormat="1" ht="12.5" x14ac:dyDescent="0.25">
      <c r="A295" s="273" t="s">
        <v>91</v>
      </c>
      <c r="B295" s="30" t="s">
        <v>293</v>
      </c>
      <c r="C295" s="341"/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23">
        <f t="shared" si="20"/>
        <v>0</v>
      </c>
      <c r="R295" s="23">
        <v>0</v>
      </c>
      <c r="S295" s="23">
        <f t="shared" si="21"/>
        <v>0</v>
      </c>
    </row>
    <row r="296" spans="1:19" s="29" customFormat="1" ht="12.5" x14ac:dyDescent="0.25">
      <c r="A296" s="273" t="s">
        <v>290</v>
      </c>
      <c r="B296" s="30" t="s">
        <v>293</v>
      </c>
      <c r="C296" s="341"/>
      <c r="D296" s="44"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23">
        <f t="shared" si="20"/>
        <v>0</v>
      </c>
      <c r="R296" s="23">
        <v>0</v>
      </c>
      <c r="S296" s="23">
        <f t="shared" si="21"/>
        <v>0</v>
      </c>
    </row>
    <row r="297" spans="1:19" s="29" customFormat="1" ht="12.5" x14ac:dyDescent="0.25">
      <c r="A297" s="273" t="s">
        <v>148</v>
      </c>
      <c r="B297" s="30" t="s">
        <v>293</v>
      </c>
      <c r="C297" s="341"/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23">
        <f t="shared" si="20"/>
        <v>0</v>
      </c>
      <c r="R297" s="23">
        <v>0</v>
      </c>
      <c r="S297" s="23">
        <f t="shared" si="21"/>
        <v>0</v>
      </c>
    </row>
    <row r="298" spans="1:19" s="29" customFormat="1" ht="12.5" x14ac:dyDescent="0.25">
      <c r="A298" s="273" t="s">
        <v>373</v>
      </c>
      <c r="B298" s="30" t="s">
        <v>293</v>
      </c>
      <c r="C298" s="341"/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23">
        <f t="shared" si="20"/>
        <v>0</v>
      </c>
      <c r="R298" s="23">
        <v>0</v>
      </c>
      <c r="S298" s="23">
        <f>Q298+R298</f>
        <v>0</v>
      </c>
    </row>
    <row r="299" spans="1:19" s="29" customFormat="1" ht="12.5" x14ac:dyDescent="0.25">
      <c r="A299" s="273" t="s">
        <v>294</v>
      </c>
      <c r="B299" s="30" t="s">
        <v>293</v>
      </c>
      <c r="C299" s="341"/>
      <c r="D299" s="44">
        <v>0</v>
      </c>
      <c r="E299" s="44"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23">
        <f t="shared" si="20"/>
        <v>0</v>
      </c>
      <c r="R299" s="23">
        <v>0</v>
      </c>
      <c r="S299" s="23">
        <f>Q299+R299</f>
        <v>0</v>
      </c>
    </row>
    <row r="300" spans="1:19" s="29" customFormat="1" ht="12.5" x14ac:dyDescent="0.25">
      <c r="A300" s="273" t="s">
        <v>295</v>
      </c>
      <c r="B300" s="30" t="s">
        <v>293</v>
      </c>
      <c r="C300" s="341"/>
      <c r="D300" s="44">
        <v>0</v>
      </c>
      <c r="E300" s="44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23">
        <f t="shared" si="20"/>
        <v>0</v>
      </c>
      <c r="R300" s="23">
        <v>0</v>
      </c>
      <c r="S300" s="23">
        <f t="shared" si="21"/>
        <v>0</v>
      </c>
    </row>
    <row r="301" spans="1:19" s="29" customFormat="1" ht="12.5" x14ac:dyDescent="0.25">
      <c r="A301" s="273" t="s">
        <v>150</v>
      </c>
      <c r="B301" s="30" t="s">
        <v>293</v>
      </c>
      <c r="C301" s="341"/>
      <c r="D301" s="44">
        <v>0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23">
        <f t="shared" si="20"/>
        <v>0</v>
      </c>
      <c r="R301" s="23">
        <v>0</v>
      </c>
      <c r="S301" s="23">
        <f t="shared" si="21"/>
        <v>0</v>
      </c>
    </row>
    <row r="302" spans="1:19" s="29" customFormat="1" ht="12.5" x14ac:dyDescent="0.25">
      <c r="A302" s="273" t="s">
        <v>151</v>
      </c>
      <c r="B302" s="30" t="s">
        <v>293</v>
      </c>
      <c r="C302" s="341"/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23">
        <f t="shared" si="20"/>
        <v>0</v>
      </c>
      <c r="R302" s="23">
        <v>0</v>
      </c>
      <c r="S302" s="23">
        <f t="shared" si="21"/>
        <v>0</v>
      </c>
    </row>
    <row r="303" spans="1:19" s="29" customFormat="1" ht="12.5" x14ac:dyDescent="0.25">
      <c r="A303" s="273" t="s">
        <v>152</v>
      </c>
      <c r="B303" s="30" t="s">
        <v>293</v>
      </c>
      <c r="C303" s="341"/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23">
        <f t="shared" si="20"/>
        <v>0</v>
      </c>
      <c r="R303" s="23">
        <v>0</v>
      </c>
      <c r="S303" s="23">
        <f t="shared" si="21"/>
        <v>0</v>
      </c>
    </row>
    <row r="304" spans="1:19" s="29" customFormat="1" ht="12.5" x14ac:dyDescent="0.25">
      <c r="A304" s="273" t="s">
        <v>291</v>
      </c>
      <c r="B304" s="30" t="s">
        <v>293</v>
      </c>
      <c r="C304" s="341"/>
      <c r="D304" s="44">
        <v>0</v>
      </c>
      <c r="E304" s="44">
        <v>0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23">
        <f t="shared" si="20"/>
        <v>0</v>
      </c>
      <c r="R304" s="23">
        <v>0</v>
      </c>
      <c r="S304" s="23">
        <f t="shared" si="21"/>
        <v>0</v>
      </c>
    </row>
    <row r="305" spans="1:19" s="29" customFormat="1" ht="12.5" x14ac:dyDescent="0.25">
      <c r="A305" s="273" t="s">
        <v>297</v>
      </c>
      <c r="B305" s="30" t="s">
        <v>293</v>
      </c>
      <c r="C305" s="341"/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23">
        <f t="shared" si="20"/>
        <v>0</v>
      </c>
      <c r="R305" s="23">
        <v>0</v>
      </c>
      <c r="S305" s="23">
        <f t="shared" si="21"/>
        <v>0</v>
      </c>
    </row>
    <row r="306" spans="1:19" s="29" customFormat="1" ht="12.5" x14ac:dyDescent="0.25">
      <c r="A306" s="273" t="s">
        <v>365</v>
      </c>
      <c r="B306" s="30" t="s">
        <v>293</v>
      </c>
      <c r="C306" s="341"/>
      <c r="D306" s="44">
        <v>0</v>
      </c>
      <c r="E306" s="44">
        <v>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23">
        <f t="shared" si="20"/>
        <v>0</v>
      </c>
      <c r="R306" s="23">
        <v>0</v>
      </c>
      <c r="S306" s="23">
        <f t="shared" si="21"/>
        <v>0</v>
      </c>
    </row>
    <row r="307" spans="1:19" s="29" customFormat="1" ht="12.5" x14ac:dyDescent="0.25">
      <c r="A307" s="273" t="s">
        <v>298</v>
      </c>
      <c r="B307" s="30" t="s">
        <v>293</v>
      </c>
      <c r="C307" s="341"/>
      <c r="D307" s="44">
        <v>0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23">
        <f t="shared" si="20"/>
        <v>0</v>
      </c>
      <c r="R307" s="23">
        <v>0</v>
      </c>
      <c r="S307" s="23">
        <f t="shared" si="21"/>
        <v>0</v>
      </c>
    </row>
    <row r="308" spans="1:19" s="29" customFormat="1" ht="12.5" x14ac:dyDescent="0.25">
      <c r="A308" s="273" t="s">
        <v>299</v>
      </c>
      <c r="B308" s="30" t="s">
        <v>293</v>
      </c>
      <c r="C308" s="341"/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23">
        <f t="shared" si="20"/>
        <v>0</v>
      </c>
      <c r="R308" s="23">
        <v>0</v>
      </c>
      <c r="S308" s="23">
        <f t="shared" si="21"/>
        <v>0</v>
      </c>
    </row>
    <row r="309" spans="1:19" s="29" customFormat="1" ht="12.5" x14ac:dyDescent="0.25">
      <c r="A309" s="273" t="s">
        <v>300</v>
      </c>
      <c r="B309" s="30" t="s">
        <v>293</v>
      </c>
      <c r="C309" s="341"/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23">
        <f t="shared" si="20"/>
        <v>0</v>
      </c>
      <c r="R309" s="23">
        <v>0</v>
      </c>
      <c r="S309" s="23">
        <f t="shared" si="21"/>
        <v>0</v>
      </c>
    </row>
    <row r="310" spans="1:19" s="29" customFormat="1" ht="12.5" x14ac:dyDescent="0.25">
      <c r="A310" s="273" t="s">
        <v>304</v>
      </c>
      <c r="B310" s="30" t="s">
        <v>293</v>
      </c>
      <c r="C310" s="341"/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23">
        <f t="shared" si="20"/>
        <v>0</v>
      </c>
      <c r="R310" s="23">
        <v>0</v>
      </c>
      <c r="S310" s="23">
        <f t="shared" si="21"/>
        <v>0</v>
      </c>
    </row>
    <row r="311" spans="1:19" s="29" customFormat="1" ht="12.5" x14ac:dyDescent="0.25">
      <c r="A311" s="273" t="s">
        <v>301</v>
      </c>
      <c r="B311" s="30" t="s">
        <v>293</v>
      </c>
      <c r="C311" s="341"/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23">
        <f t="shared" si="20"/>
        <v>0</v>
      </c>
      <c r="R311" s="23">
        <v>0</v>
      </c>
      <c r="S311" s="23">
        <f t="shared" si="21"/>
        <v>0</v>
      </c>
    </row>
    <row r="312" spans="1:19" s="29" customFormat="1" ht="12.5" x14ac:dyDescent="0.25">
      <c r="A312" s="273" t="s">
        <v>324</v>
      </c>
      <c r="B312" s="30" t="s">
        <v>293</v>
      </c>
      <c r="C312" s="341"/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23">
        <f t="shared" si="20"/>
        <v>0</v>
      </c>
      <c r="R312" s="23">
        <v>0</v>
      </c>
      <c r="S312" s="23">
        <f t="shared" si="21"/>
        <v>0</v>
      </c>
    </row>
    <row r="313" spans="1:19" s="29" customFormat="1" ht="12.5" x14ac:dyDescent="0.25">
      <c r="A313" s="273" t="s">
        <v>325</v>
      </c>
      <c r="B313" s="30" t="s">
        <v>293</v>
      </c>
      <c r="C313" s="341"/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23">
        <f t="shared" si="20"/>
        <v>0</v>
      </c>
      <c r="R313" s="23">
        <v>0</v>
      </c>
      <c r="S313" s="23">
        <f t="shared" si="21"/>
        <v>0</v>
      </c>
    </row>
    <row r="314" spans="1:19" s="29" customFormat="1" ht="12.5" x14ac:dyDescent="0.25">
      <c r="A314" s="273" t="s">
        <v>326</v>
      </c>
      <c r="B314" s="30" t="s">
        <v>293</v>
      </c>
      <c r="C314" s="341"/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23">
        <f t="shared" si="20"/>
        <v>0</v>
      </c>
      <c r="R314" s="23">
        <v>0</v>
      </c>
      <c r="S314" s="23">
        <f t="shared" si="21"/>
        <v>0</v>
      </c>
    </row>
    <row r="315" spans="1:19" s="29" customFormat="1" ht="12.5" x14ac:dyDescent="0.25">
      <c r="A315" s="273" t="s">
        <v>327</v>
      </c>
      <c r="B315" s="30" t="s">
        <v>293</v>
      </c>
      <c r="C315" s="341"/>
      <c r="D315" s="44">
        <v>0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23">
        <f t="shared" si="20"/>
        <v>0</v>
      </c>
      <c r="R315" s="23">
        <v>0</v>
      </c>
      <c r="S315" s="23">
        <f t="shared" si="21"/>
        <v>0</v>
      </c>
    </row>
    <row r="316" spans="1:19" s="29" customFormat="1" ht="12.5" x14ac:dyDescent="0.25">
      <c r="A316" s="273" t="s">
        <v>328</v>
      </c>
      <c r="B316" s="30" t="s">
        <v>293</v>
      </c>
      <c r="C316" s="341"/>
      <c r="D316" s="44">
        <v>0</v>
      </c>
      <c r="E316" s="44">
        <v>0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23">
        <f t="shared" si="20"/>
        <v>0</v>
      </c>
      <c r="R316" s="23">
        <v>0</v>
      </c>
      <c r="S316" s="23">
        <f t="shared" si="21"/>
        <v>0</v>
      </c>
    </row>
    <row r="317" spans="1:19" s="29" customFormat="1" ht="12.5" x14ac:dyDescent="0.25">
      <c r="A317" s="273" t="s">
        <v>329</v>
      </c>
      <c r="B317" s="30" t="s">
        <v>293</v>
      </c>
      <c r="C317" s="341"/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23">
        <f t="shared" si="20"/>
        <v>0</v>
      </c>
      <c r="R317" s="23">
        <v>0</v>
      </c>
      <c r="S317" s="23">
        <f t="shared" si="21"/>
        <v>0</v>
      </c>
    </row>
    <row r="318" spans="1:19" s="183" customFormat="1" ht="12.5" x14ac:dyDescent="0.25">
      <c r="A318" s="273" t="s">
        <v>330</v>
      </c>
      <c r="B318" s="184" t="s">
        <v>293</v>
      </c>
      <c r="C318" s="341"/>
      <c r="D318" s="186">
        <v>0</v>
      </c>
      <c r="E318" s="186">
        <v>0</v>
      </c>
      <c r="F318" s="186">
        <v>0</v>
      </c>
      <c r="G318" s="186">
        <v>0</v>
      </c>
      <c r="H318" s="186">
        <v>0</v>
      </c>
      <c r="I318" s="186">
        <v>0</v>
      </c>
      <c r="J318" s="186">
        <v>0</v>
      </c>
      <c r="K318" s="186">
        <v>0</v>
      </c>
      <c r="L318" s="186">
        <v>0</v>
      </c>
      <c r="M318" s="186">
        <v>0</v>
      </c>
      <c r="N318" s="186">
        <v>0</v>
      </c>
      <c r="O318" s="186">
        <v>0</v>
      </c>
      <c r="P318" s="186">
        <v>0</v>
      </c>
      <c r="Q318" s="179">
        <f t="shared" si="20"/>
        <v>0</v>
      </c>
      <c r="R318" s="179">
        <v>0</v>
      </c>
      <c r="S318" s="179">
        <f t="shared" si="21"/>
        <v>0</v>
      </c>
    </row>
    <row r="319" spans="1:19" s="183" customFormat="1" ht="12.5" x14ac:dyDescent="0.25">
      <c r="A319" s="273" t="s">
        <v>331</v>
      </c>
      <c r="B319" s="184" t="s">
        <v>293</v>
      </c>
      <c r="C319" s="341"/>
      <c r="D319" s="186">
        <v>0</v>
      </c>
      <c r="E319" s="186">
        <v>0</v>
      </c>
      <c r="F319" s="186">
        <v>0</v>
      </c>
      <c r="G319" s="186">
        <v>0</v>
      </c>
      <c r="H319" s="186">
        <v>0</v>
      </c>
      <c r="I319" s="186">
        <v>0</v>
      </c>
      <c r="J319" s="186">
        <v>0</v>
      </c>
      <c r="K319" s="186">
        <v>0</v>
      </c>
      <c r="L319" s="186">
        <v>0</v>
      </c>
      <c r="M319" s="186">
        <v>0</v>
      </c>
      <c r="N319" s="186">
        <v>0</v>
      </c>
      <c r="O319" s="186">
        <v>0</v>
      </c>
      <c r="P319" s="186">
        <v>0</v>
      </c>
      <c r="Q319" s="179">
        <f t="shared" si="20"/>
        <v>0</v>
      </c>
      <c r="R319" s="179">
        <v>0</v>
      </c>
      <c r="S319" s="179">
        <f t="shared" si="21"/>
        <v>0</v>
      </c>
    </row>
    <row r="320" spans="1:19" s="183" customFormat="1" ht="12.5" x14ac:dyDescent="0.25">
      <c r="A320" s="273" t="s">
        <v>332</v>
      </c>
      <c r="B320" s="184" t="s">
        <v>293</v>
      </c>
      <c r="C320" s="341"/>
      <c r="D320" s="186">
        <v>0</v>
      </c>
      <c r="E320" s="186">
        <v>0</v>
      </c>
      <c r="F320" s="186">
        <v>0</v>
      </c>
      <c r="G320" s="186">
        <v>0</v>
      </c>
      <c r="H320" s="186">
        <v>0</v>
      </c>
      <c r="I320" s="186">
        <v>0</v>
      </c>
      <c r="J320" s="186">
        <v>0</v>
      </c>
      <c r="K320" s="186">
        <v>0</v>
      </c>
      <c r="L320" s="186">
        <v>0</v>
      </c>
      <c r="M320" s="186">
        <v>0</v>
      </c>
      <c r="N320" s="186">
        <v>0</v>
      </c>
      <c r="O320" s="186">
        <v>0</v>
      </c>
      <c r="P320" s="186">
        <v>0</v>
      </c>
      <c r="Q320" s="179">
        <f t="shared" si="20"/>
        <v>0</v>
      </c>
      <c r="R320" s="179">
        <v>0</v>
      </c>
      <c r="S320" s="179">
        <f t="shared" si="21"/>
        <v>0</v>
      </c>
    </row>
    <row r="321" spans="1:19" s="183" customFormat="1" ht="12.5" x14ac:dyDescent="0.25">
      <c r="A321" s="273" t="s">
        <v>333</v>
      </c>
      <c r="B321" s="184" t="s">
        <v>293</v>
      </c>
      <c r="C321" s="341"/>
      <c r="D321" s="186">
        <v>0</v>
      </c>
      <c r="E321" s="186">
        <v>0</v>
      </c>
      <c r="F321" s="186">
        <v>0</v>
      </c>
      <c r="G321" s="186">
        <v>0</v>
      </c>
      <c r="H321" s="186">
        <v>0</v>
      </c>
      <c r="I321" s="186">
        <v>0</v>
      </c>
      <c r="J321" s="186">
        <v>0</v>
      </c>
      <c r="K321" s="186">
        <v>0</v>
      </c>
      <c r="L321" s="186">
        <v>0</v>
      </c>
      <c r="M321" s="186">
        <v>0</v>
      </c>
      <c r="N321" s="186">
        <v>0</v>
      </c>
      <c r="O321" s="186">
        <v>0</v>
      </c>
      <c r="P321" s="186">
        <v>0</v>
      </c>
      <c r="Q321" s="179">
        <f t="shared" si="20"/>
        <v>0</v>
      </c>
      <c r="R321" s="179">
        <v>0</v>
      </c>
      <c r="S321" s="179">
        <f t="shared" si="21"/>
        <v>0</v>
      </c>
    </row>
    <row r="322" spans="1:19" s="183" customFormat="1" ht="12.5" x14ac:dyDescent="0.25">
      <c r="A322" s="273" t="s">
        <v>334</v>
      </c>
      <c r="B322" s="184" t="s">
        <v>293</v>
      </c>
      <c r="C322" s="341"/>
      <c r="D322" s="186">
        <v>0</v>
      </c>
      <c r="E322" s="186">
        <v>0</v>
      </c>
      <c r="F322" s="186">
        <v>0</v>
      </c>
      <c r="G322" s="186">
        <v>0</v>
      </c>
      <c r="H322" s="186">
        <v>0</v>
      </c>
      <c r="I322" s="186">
        <v>0</v>
      </c>
      <c r="J322" s="186">
        <v>0</v>
      </c>
      <c r="K322" s="186">
        <v>0</v>
      </c>
      <c r="L322" s="186">
        <v>0</v>
      </c>
      <c r="M322" s="186">
        <v>0</v>
      </c>
      <c r="N322" s="186">
        <v>0</v>
      </c>
      <c r="O322" s="186">
        <v>0</v>
      </c>
      <c r="P322" s="186">
        <v>0</v>
      </c>
      <c r="Q322" s="179">
        <f t="shared" si="20"/>
        <v>0</v>
      </c>
      <c r="R322" s="179">
        <v>0</v>
      </c>
      <c r="S322" s="179">
        <f t="shared" si="21"/>
        <v>0</v>
      </c>
    </row>
    <row r="323" spans="1:19" s="183" customFormat="1" ht="12.5" x14ac:dyDescent="0.25">
      <c r="A323" s="273" t="s">
        <v>335</v>
      </c>
      <c r="B323" s="184" t="s">
        <v>293</v>
      </c>
      <c r="C323" s="341"/>
      <c r="D323" s="186">
        <v>0</v>
      </c>
      <c r="E323" s="186">
        <v>0</v>
      </c>
      <c r="F323" s="186">
        <v>0</v>
      </c>
      <c r="G323" s="186">
        <v>0</v>
      </c>
      <c r="H323" s="186">
        <v>0</v>
      </c>
      <c r="I323" s="186">
        <v>0</v>
      </c>
      <c r="J323" s="186">
        <v>0</v>
      </c>
      <c r="K323" s="186">
        <v>0</v>
      </c>
      <c r="L323" s="186">
        <v>0</v>
      </c>
      <c r="M323" s="186">
        <v>0</v>
      </c>
      <c r="N323" s="186">
        <v>0</v>
      </c>
      <c r="O323" s="186">
        <v>0</v>
      </c>
      <c r="P323" s="186">
        <v>0</v>
      </c>
      <c r="Q323" s="179">
        <f t="shared" si="20"/>
        <v>0</v>
      </c>
      <c r="R323" s="179">
        <v>0</v>
      </c>
      <c r="S323" s="179">
        <f t="shared" si="21"/>
        <v>0</v>
      </c>
    </row>
    <row r="324" spans="1:19" s="183" customFormat="1" ht="12.5" x14ac:dyDescent="0.25">
      <c r="A324" s="273" t="s">
        <v>336</v>
      </c>
      <c r="B324" s="184" t="s">
        <v>293</v>
      </c>
      <c r="C324" s="341"/>
      <c r="D324" s="186">
        <v>0</v>
      </c>
      <c r="E324" s="186">
        <v>0</v>
      </c>
      <c r="F324" s="186">
        <v>0</v>
      </c>
      <c r="G324" s="186">
        <v>0</v>
      </c>
      <c r="H324" s="186">
        <v>0</v>
      </c>
      <c r="I324" s="186">
        <v>0</v>
      </c>
      <c r="J324" s="186">
        <v>0</v>
      </c>
      <c r="K324" s="186">
        <v>0</v>
      </c>
      <c r="L324" s="186">
        <v>0</v>
      </c>
      <c r="M324" s="186">
        <v>0</v>
      </c>
      <c r="N324" s="186">
        <v>0</v>
      </c>
      <c r="O324" s="186">
        <v>0</v>
      </c>
      <c r="P324" s="186">
        <v>0</v>
      </c>
      <c r="Q324" s="179">
        <f t="shared" si="20"/>
        <v>0</v>
      </c>
      <c r="R324" s="179">
        <v>0</v>
      </c>
      <c r="S324" s="179">
        <f t="shared" si="21"/>
        <v>0</v>
      </c>
    </row>
    <row r="325" spans="1:19" s="183" customFormat="1" ht="12.5" x14ac:dyDescent="0.25">
      <c r="A325" s="273" t="s">
        <v>337</v>
      </c>
      <c r="B325" s="184" t="s">
        <v>293</v>
      </c>
      <c r="C325" s="341"/>
      <c r="D325" s="186">
        <v>0</v>
      </c>
      <c r="E325" s="186">
        <v>0</v>
      </c>
      <c r="F325" s="186">
        <v>0</v>
      </c>
      <c r="G325" s="186">
        <v>0</v>
      </c>
      <c r="H325" s="186">
        <v>0</v>
      </c>
      <c r="I325" s="186">
        <v>0</v>
      </c>
      <c r="J325" s="186">
        <v>0</v>
      </c>
      <c r="K325" s="186">
        <v>0</v>
      </c>
      <c r="L325" s="186">
        <v>0</v>
      </c>
      <c r="M325" s="186">
        <v>0</v>
      </c>
      <c r="N325" s="186">
        <v>0</v>
      </c>
      <c r="O325" s="186">
        <v>0</v>
      </c>
      <c r="P325" s="186">
        <v>0</v>
      </c>
      <c r="Q325" s="179">
        <f t="shared" si="20"/>
        <v>0</v>
      </c>
      <c r="R325" s="179">
        <v>0</v>
      </c>
      <c r="S325" s="179">
        <f t="shared" si="21"/>
        <v>0</v>
      </c>
    </row>
    <row r="326" spans="1:19" s="183" customFormat="1" ht="12.5" x14ac:dyDescent="0.25">
      <c r="A326" s="273" t="s">
        <v>338</v>
      </c>
      <c r="B326" s="184" t="s">
        <v>293</v>
      </c>
      <c r="C326" s="341"/>
      <c r="D326" s="186">
        <v>0</v>
      </c>
      <c r="E326" s="186">
        <v>0</v>
      </c>
      <c r="F326" s="186">
        <v>0</v>
      </c>
      <c r="G326" s="186">
        <v>0</v>
      </c>
      <c r="H326" s="186">
        <v>0</v>
      </c>
      <c r="I326" s="186">
        <v>0</v>
      </c>
      <c r="J326" s="186">
        <v>0</v>
      </c>
      <c r="K326" s="186">
        <v>0</v>
      </c>
      <c r="L326" s="186">
        <v>0</v>
      </c>
      <c r="M326" s="186">
        <v>0</v>
      </c>
      <c r="N326" s="186">
        <v>0</v>
      </c>
      <c r="O326" s="186">
        <v>0</v>
      </c>
      <c r="P326" s="186">
        <v>0</v>
      </c>
      <c r="Q326" s="179">
        <f t="shared" si="20"/>
        <v>0</v>
      </c>
      <c r="R326" s="179">
        <v>0</v>
      </c>
      <c r="S326" s="179">
        <f t="shared" si="21"/>
        <v>0</v>
      </c>
    </row>
    <row r="327" spans="1:19" s="183" customFormat="1" ht="12.5" x14ac:dyDescent="0.25">
      <c r="A327" s="273" t="s">
        <v>339</v>
      </c>
      <c r="B327" s="184" t="s">
        <v>293</v>
      </c>
      <c r="C327" s="341"/>
      <c r="D327" s="186">
        <v>0</v>
      </c>
      <c r="E327" s="186">
        <v>0</v>
      </c>
      <c r="F327" s="186">
        <v>0</v>
      </c>
      <c r="G327" s="186">
        <v>0</v>
      </c>
      <c r="H327" s="186">
        <v>0</v>
      </c>
      <c r="I327" s="186">
        <v>0</v>
      </c>
      <c r="J327" s="186">
        <v>0</v>
      </c>
      <c r="K327" s="186">
        <v>0</v>
      </c>
      <c r="L327" s="186">
        <v>0</v>
      </c>
      <c r="M327" s="186">
        <v>0</v>
      </c>
      <c r="N327" s="186">
        <v>0</v>
      </c>
      <c r="O327" s="186">
        <v>0</v>
      </c>
      <c r="P327" s="186">
        <v>0</v>
      </c>
      <c r="Q327" s="179">
        <f t="shared" si="20"/>
        <v>0</v>
      </c>
      <c r="R327" s="179">
        <v>0</v>
      </c>
      <c r="S327" s="179">
        <f t="shared" si="21"/>
        <v>0</v>
      </c>
    </row>
    <row r="328" spans="1:19" s="183" customFormat="1" ht="12.5" x14ac:dyDescent="0.25">
      <c r="A328" s="273" t="s">
        <v>340</v>
      </c>
      <c r="B328" s="184" t="s">
        <v>293</v>
      </c>
      <c r="C328" s="341"/>
      <c r="D328" s="186">
        <v>0</v>
      </c>
      <c r="E328" s="186">
        <v>0</v>
      </c>
      <c r="F328" s="186">
        <v>0</v>
      </c>
      <c r="G328" s="186">
        <v>0</v>
      </c>
      <c r="H328" s="186">
        <v>0</v>
      </c>
      <c r="I328" s="186">
        <v>0</v>
      </c>
      <c r="J328" s="186">
        <v>0</v>
      </c>
      <c r="K328" s="186">
        <v>0</v>
      </c>
      <c r="L328" s="186">
        <v>0</v>
      </c>
      <c r="M328" s="186">
        <v>0</v>
      </c>
      <c r="N328" s="186">
        <v>0</v>
      </c>
      <c r="O328" s="186">
        <v>0</v>
      </c>
      <c r="P328" s="186">
        <v>0</v>
      </c>
      <c r="Q328" s="179">
        <f t="shared" si="20"/>
        <v>0</v>
      </c>
      <c r="R328" s="179">
        <v>0</v>
      </c>
      <c r="S328" s="179">
        <f t="shared" si="21"/>
        <v>0</v>
      </c>
    </row>
    <row r="329" spans="1:19" s="183" customFormat="1" ht="12.5" x14ac:dyDescent="0.25">
      <c r="A329" s="273" t="s">
        <v>341</v>
      </c>
      <c r="B329" s="184" t="s">
        <v>293</v>
      </c>
      <c r="C329" s="341"/>
      <c r="D329" s="186">
        <v>0</v>
      </c>
      <c r="E329" s="186">
        <v>0</v>
      </c>
      <c r="F329" s="186">
        <v>0</v>
      </c>
      <c r="G329" s="186">
        <v>0</v>
      </c>
      <c r="H329" s="186">
        <v>0</v>
      </c>
      <c r="I329" s="186">
        <v>0</v>
      </c>
      <c r="J329" s="186">
        <v>0</v>
      </c>
      <c r="K329" s="186">
        <v>0</v>
      </c>
      <c r="L329" s="186">
        <v>0</v>
      </c>
      <c r="M329" s="186">
        <v>0</v>
      </c>
      <c r="N329" s="186">
        <v>0</v>
      </c>
      <c r="O329" s="186">
        <v>0</v>
      </c>
      <c r="P329" s="186">
        <v>0</v>
      </c>
      <c r="Q329" s="179">
        <f t="shared" si="20"/>
        <v>0</v>
      </c>
      <c r="R329" s="179">
        <v>0</v>
      </c>
      <c r="S329" s="179">
        <f t="shared" si="21"/>
        <v>0</v>
      </c>
    </row>
    <row r="330" spans="1:19" s="183" customFormat="1" ht="12.5" x14ac:dyDescent="0.25">
      <c r="A330" s="273" t="s">
        <v>342</v>
      </c>
      <c r="B330" s="184" t="s">
        <v>293</v>
      </c>
      <c r="C330" s="341"/>
      <c r="D330" s="186">
        <v>0</v>
      </c>
      <c r="E330" s="186">
        <v>0</v>
      </c>
      <c r="F330" s="186">
        <v>0</v>
      </c>
      <c r="G330" s="186">
        <v>0</v>
      </c>
      <c r="H330" s="186">
        <v>0</v>
      </c>
      <c r="I330" s="186">
        <v>0</v>
      </c>
      <c r="J330" s="186">
        <v>0</v>
      </c>
      <c r="K330" s="186">
        <v>0</v>
      </c>
      <c r="L330" s="186">
        <v>0</v>
      </c>
      <c r="M330" s="186">
        <v>0</v>
      </c>
      <c r="N330" s="186">
        <v>0</v>
      </c>
      <c r="O330" s="186">
        <v>0</v>
      </c>
      <c r="P330" s="186">
        <v>0</v>
      </c>
      <c r="Q330" s="179">
        <f t="shared" si="20"/>
        <v>0</v>
      </c>
      <c r="R330" s="179">
        <v>0</v>
      </c>
      <c r="S330" s="179">
        <f t="shared" si="21"/>
        <v>0</v>
      </c>
    </row>
    <row r="331" spans="1:19" s="183" customFormat="1" ht="12.5" x14ac:dyDescent="0.25">
      <c r="A331" s="273" t="s">
        <v>343</v>
      </c>
      <c r="B331" s="184" t="s">
        <v>293</v>
      </c>
      <c r="C331" s="341"/>
      <c r="D331" s="186">
        <v>0</v>
      </c>
      <c r="E331" s="186">
        <v>0</v>
      </c>
      <c r="F331" s="186">
        <v>0</v>
      </c>
      <c r="G331" s="186">
        <v>0</v>
      </c>
      <c r="H331" s="186">
        <v>0</v>
      </c>
      <c r="I331" s="186">
        <v>0</v>
      </c>
      <c r="J331" s="186">
        <v>0</v>
      </c>
      <c r="K331" s="186">
        <v>0</v>
      </c>
      <c r="L331" s="186">
        <v>0</v>
      </c>
      <c r="M331" s="186">
        <v>0</v>
      </c>
      <c r="N331" s="186">
        <v>0</v>
      </c>
      <c r="O331" s="186">
        <v>0</v>
      </c>
      <c r="P331" s="186">
        <v>0</v>
      </c>
      <c r="Q331" s="179">
        <f t="shared" si="20"/>
        <v>0</v>
      </c>
      <c r="R331" s="179">
        <v>0</v>
      </c>
      <c r="S331" s="179">
        <f t="shared" si="21"/>
        <v>0</v>
      </c>
    </row>
    <row r="332" spans="1:19" s="183" customFormat="1" ht="12.5" x14ac:dyDescent="0.25">
      <c r="A332" s="273" t="s">
        <v>344</v>
      </c>
      <c r="B332" s="184" t="s">
        <v>293</v>
      </c>
      <c r="C332" s="341"/>
      <c r="D332" s="186">
        <v>0</v>
      </c>
      <c r="E332" s="186">
        <v>0</v>
      </c>
      <c r="F332" s="186">
        <v>0</v>
      </c>
      <c r="G332" s="186">
        <v>0</v>
      </c>
      <c r="H332" s="186">
        <v>0</v>
      </c>
      <c r="I332" s="186">
        <v>0</v>
      </c>
      <c r="J332" s="186">
        <v>0</v>
      </c>
      <c r="K332" s="186">
        <v>0</v>
      </c>
      <c r="L332" s="186">
        <v>0</v>
      </c>
      <c r="M332" s="186">
        <v>0</v>
      </c>
      <c r="N332" s="186">
        <v>0</v>
      </c>
      <c r="O332" s="186">
        <v>0</v>
      </c>
      <c r="P332" s="186">
        <v>0</v>
      </c>
      <c r="Q332" s="179">
        <f t="shared" si="20"/>
        <v>0</v>
      </c>
      <c r="R332" s="179">
        <v>0</v>
      </c>
      <c r="S332" s="179">
        <f t="shared" si="21"/>
        <v>0</v>
      </c>
    </row>
    <row r="333" spans="1:19" s="183" customFormat="1" ht="12.5" x14ac:dyDescent="0.25">
      <c r="A333" s="273" t="s">
        <v>345</v>
      </c>
      <c r="B333" s="184" t="s">
        <v>293</v>
      </c>
      <c r="C333" s="341"/>
      <c r="D333" s="186">
        <v>0</v>
      </c>
      <c r="E333" s="186">
        <v>0</v>
      </c>
      <c r="F333" s="186">
        <v>0</v>
      </c>
      <c r="G333" s="186">
        <v>0</v>
      </c>
      <c r="H333" s="186">
        <v>0</v>
      </c>
      <c r="I333" s="186">
        <v>0</v>
      </c>
      <c r="J333" s="186">
        <v>0</v>
      </c>
      <c r="K333" s="186">
        <v>0</v>
      </c>
      <c r="L333" s="186">
        <v>0</v>
      </c>
      <c r="M333" s="186">
        <v>0</v>
      </c>
      <c r="N333" s="186">
        <v>0</v>
      </c>
      <c r="O333" s="186">
        <v>0</v>
      </c>
      <c r="P333" s="186">
        <v>0</v>
      </c>
      <c r="Q333" s="179">
        <f t="shared" si="20"/>
        <v>0</v>
      </c>
      <c r="R333" s="179">
        <v>0</v>
      </c>
      <c r="S333" s="179">
        <f t="shared" si="21"/>
        <v>0</v>
      </c>
    </row>
    <row r="334" spans="1:19" s="29" customFormat="1" ht="12.5" x14ac:dyDescent="0.25">
      <c r="A334" s="273" t="s">
        <v>346</v>
      </c>
      <c r="B334" s="30" t="s">
        <v>293</v>
      </c>
      <c r="C334" s="341"/>
      <c r="D334" s="44">
        <v>0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23">
        <f t="shared" si="20"/>
        <v>0</v>
      </c>
      <c r="R334" s="23">
        <v>0</v>
      </c>
      <c r="S334" s="23">
        <f t="shared" si="21"/>
        <v>0</v>
      </c>
    </row>
    <row r="335" spans="1:19" s="29" customFormat="1" ht="12.5" x14ac:dyDescent="0.25">
      <c r="A335" s="273" t="s">
        <v>347</v>
      </c>
      <c r="B335" s="30" t="s">
        <v>293</v>
      </c>
      <c r="C335" s="341"/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23">
        <f t="shared" si="20"/>
        <v>0</v>
      </c>
      <c r="R335" s="23">
        <v>0</v>
      </c>
      <c r="S335" s="23">
        <f t="shared" si="21"/>
        <v>0</v>
      </c>
    </row>
    <row r="336" spans="1:19" s="29" customFormat="1" ht="12.5" x14ac:dyDescent="0.25">
      <c r="A336" s="273" t="s">
        <v>348</v>
      </c>
      <c r="B336" s="30" t="s">
        <v>293</v>
      </c>
      <c r="C336" s="341"/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23">
        <f t="shared" ref="Q336:Q349" si="22">SUM(D336:P336)</f>
        <v>0</v>
      </c>
      <c r="R336" s="23">
        <v>0</v>
      </c>
      <c r="S336" s="23">
        <f t="shared" si="21"/>
        <v>0</v>
      </c>
    </row>
    <row r="337" spans="1:20" s="29" customFormat="1" ht="12.5" x14ac:dyDescent="0.25">
      <c r="A337" s="273" t="s">
        <v>349</v>
      </c>
      <c r="B337" s="30" t="s">
        <v>293</v>
      </c>
      <c r="C337" s="341"/>
      <c r="D337" s="44">
        <v>0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23">
        <f t="shared" si="22"/>
        <v>0</v>
      </c>
      <c r="R337" s="23">
        <v>0</v>
      </c>
      <c r="S337" s="23">
        <f t="shared" si="21"/>
        <v>0</v>
      </c>
    </row>
    <row r="338" spans="1:20" s="29" customFormat="1" ht="12.5" x14ac:dyDescent="0.25">
      <c r="A338" s="273" t="s">
        <v>350</v>
      </c>
      <c r="B338" s="30" t="s">
        <v>293</v>
      </c>
      <c r="C338" s="341"/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23">
        <f t="shared" si="22"/>
        <v>0</v>
      </c>
      <c r="R338" s="23">
        <v>0</v>
      </c>
      <c r="S338" s="23">
        <f t="shared" si="21"/>
        <v>0</v>
      </c>
    </row>
    <row r="339" spans="1:20" s="29" customFormat="1" ht="12.5" x14ac:dyDescent="0.25">
      <c r="A339" s="273" t="s">
        <v>351</v>
      </c>
      <c r="B339" s="30" t="s">
        <v>293</v>
      </c>
      <c r="C339" s="341"/>
      <c r="D339" s="44">
        <v>0</v>
      </c>
      <c r="E339" s="44">
        <v>0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23">
        <f t="shared" si="22"/>
        <v>0</v>
      </c>
      <c r="R339" s="23">
        <v>0</v>
      </c>
      <c r="S339" s="23">
        <f t="shared" si="21"/>
        <v>0</v>
      </c>
    </row>
    <row r="340" spans="1:20" s="29" customFormat="1" ht="12.5" x14ac:dyDescent="0.25">
      <c r="A340" s="273" t="s">
        <v>352</v>
      </c>
      <c r="B340" s="30" t="s">
        <v>293</v>
      </c>
      <c r="C340" s="341"/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23">
        <f t="shared" si="22"/>
        <v>0</v>
      </c>
      <c r="R340" s="23">
        <v>0</v>
      </c>
      <c r="S340" s="23">
        <f t="shared" si="21"/>
        <v>0</v>
      </c>
    </row>
    <row r="341" spans="1:20" s="29" customFormat="1" ht="12.5" x14ac:dyDescent="0.25">
      <c r="A341" s="273" t="s">
        <v>353</v>
      </c>
      <c r="B341" s="30" t="s">
        <v>293</v>
      </c>
      <c r="C341" s="341"/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23">
        <f t="shared" si="22"/>
        <v>0</v>
      </c>
      <c r="R341" s="23">
        <v>0</v>
      </c>
      <c r="S341" s="23">
        <f>Q341+R341</f>
        <v>0</v>
      </c>
    </row>
    <row r="342" spans="1:20" s="29" customFormat="1" ht="12.5" x14ac:dyDescent="0.25">
      <c r="A342" s="273" t="s">
        <v>354</v>
      </c>
      <c r="B342" s="30" t="s">
        <v>293</v>
      </c>
      <c r="C342" s="341"/>
      <c r="D342" s="44">
        <v>0</v>
      </c>
      <c r="E342" s="44">
        <v>0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23">
        <f t="shared" si="22"/>
        <v>0</v>
      </c>
      <c r="R342" s="23">
        <v>0</v>
      </c>
      <c r="S342" s="23">
        <f t="shared" si="21"/>
        <v>0</v>
      </c>
    </row>
    <row r="343" spans="1:20" s="29" customFormat="1" ht="12.5" x14ac:dyDescent="0.25">
      <c r="A343" s="273" t="s">
        <v>355</v>
      </c>
      <c r="B343" s="30" t="s">
        <v>293</v>
      </c>
      <c r="C343" s="341"/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23">
        <f t="shared" si="22"/>
        <v>0</v>
      </c>
      <c r="R343" s="23">
        <v>0</v>
      </c>
      <c r="S343" s="23">
        <f>Q343+R343</f>
        <v>0</v>
      </c>
    </row>
    <row r="344" spans="1:20" s="29" customFormat="1" ht="12.5" x14ac:dyDescent="0.25">
      <c r="A344" s="273" t="s">
        <v>356</v>
      </c>
      <c r="B344" s="30" t="s">
        <v>293</v>
      </c>
      <c r="C344" s="341"/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23">
        <f t="shared" si="22"/>
        <v>0</v>
      </c>
      <c r="R344" s="23">
        <v>0</v>
      </c>
      <c r="S344" s="23">
        <f>Q344+R344</f>
        <v>0</v>
      </c>
    </row>
    <row r="345" spans="1:20" s="29" customFormat="1" ht="12.5" x14ac:dyDescent="0.25">
      <c r="A345" s="273" t="s">
        <v>357</v>
      </c>
      <c r="B345" s="30" t="s">
        <v>293</v>
      </c>
      <c r="C345" s="341"/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23">
        <f t="shared" si="22"/>
        <v>0</v>
      </c>
      <c r="R345" s="23">
        <v>0</v>
      </c>
      <c r="S345" s="23">
        <f>Q345+R345</f>
        <v>0</v>
      </c>
    </row>
    <row r="346" spans="1:20" s="29" customFormat="1" ht="12.5" x14ac:dyDescent="0.25">
      <c r="A346" s="273" t="s">
        <v>358</v>
      </c>
      <c r="B346" s="30" t="s">
        <v>293</v>
      </c>
      <c r="C346" s="341"/>
      <c r="D346" s="44">
        <v>0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23">
        <f t="shared" si="22"/>
        <v>0</v>
      </c>
      <c r="R346" s="23">
        <v>0</v>
      </c>
      <c r="S346" s="44">
        <f t="shared" si="21"/>
        <v>0</v>
      </c>
    </row>
    <row r="347" spans="1:20" s="29" customFormat="1" ht="12.5" x14ac:dyDescent="0.25">
      <c r="A347" s="273" t="s">
        <v>359</v>
      </c>
      <c r="B347" s="30" t="s">
        <v>293</v>
      </c>
      <c r="C347" s="341"/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23">
        <f t="shared" si="22"/>
        <v>0</v>
      </c>
      <c r="R347" s="23">
        <v>0</v>
      </c>
      <c r="S347" s="23">
        <f t="shared" si="21"/>
        <v>0</v>
      </c>
    </row>
    <row r="348" spans="1:20" s="29" customFormat="1" ht="12.5" x14ac:dyDescent="0.25">
      <c r="A348" s="273" t="s">
        <v>156</v>
      </c>
      <c r="B348" s="30" t="s">
        <v>293</v>
      </c>
      <c r="C348" s="341"/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23">
        <f t="shared" si="22"/>
        <v>0</v>
      </c>
      <c r="R348" s="23">
        <v>0</v>
      </c>
      <c r="S348" s="23">
        <f>Q348+R348</f>
        <v>0</v>
      </c>
    </row>
    <row r="349" spans="1:20" s="29" customFormat="1" ht="12.5" x14ac:dyDescent="0.25">
      <c r="A349" s="273" t="s">
        <v>323</v>
      </c>
      <c r="B349" s="30" t="s">
        <v>293</v>
      </c>
      <c r="C349" s="341"/>
      <c r="D349" s="44">
        <v>0</v>
      </c>
      <c r="E349" s="44">
        <v>0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23">
        <f t="shared" si="22"/>
        <v>0</v>
      </c>
      <c r="R349" s="23">
        <v>0</v>
      </c>
      <c r="S349" s="23">
        <f t="shared" si="21"/>
        <v>0</v>
      </c>
    </row>
    <row r="350" spans="1:20" s="29" customFormat="1" ht="10.5" thickBot="1" x14ac:dyDescent="0.25">
      <c r="A350" s="41"/>
      <c r="B350" s="41"/>
      <c r="C350" s="185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39"/>
      <c r="R350" s="39"/>
      <c r="S350" s="41"/>
    </row>
    <row r="351" spans="1:20" s="29" customFormat="1" x14ac:dyDescent="0.2">
      <c r="A351" s="30" t="s">
        <v>133</v>
      </c>
      <c r="B351" s="23"/>
      <c r="C351" s="179"/>
      <c r="D351" s="44">
        <f t="shared" ref="D351:S351" si="23">SUM(D289:D349)</f>
        <v>0</v>
      </c>
      <c r="E351" s="44">
        <f t="shared" si="23"/>
        <v>0</v>
      </c>
      <c r="F351" s="44">
        <f t="shared" si="23"/>
        <v>0</v>
      </c>
      <c r="G351" s="44">
        <f t="shared" si="23"/>
        <v>0</v>
      </c>
      <c r="H351" s="44">
        <f t="shared" si="23"/>
        <v>0</v>
      </c>
      <c r="I351" s="44">
        <f t="shared" si="23"/>
        <v>0</v>
      </c>
      <c r="J351" s="44">
        <f t="shared" si="23"/>
        <v>0</v>
      </c>
      <c r="K351" s="44">
        <f t="shared" si="23"/>
        <v>0</v>
      </c>
      <c r="L351" s="44">
        <f t="shared" si="23"/>
        <v>0</v>
      </c>
      <c r="M351" s="44">
        <f t="shared" si="23"/>
        <v>0</v>
      </c>
      <c r="N351" s="44">
        <f t="shared" si="23"/>
        <v>0</v>
      </c>
      <c r="O351" s="44">
        <f t="shared" si="23"/>
        <v>0</v>
      </c>
      <c r="P351" s="44">
        <f t="shared" si="23"/>
        <v>0</v>
      </c>
      <c r="Q351" s="23">
        <f t="shared" si="23"/>
        <v>0</v>
      </c>
      <c r="R351" s="23">
        <f t="shared" si="23"/>
        <v>0</v>
      </c>
      <c r="S351" s="23">
        <f t="shared" si="23"/>
        <v>0</v>
      </c>
      <c r="T351" s="46"/>
    </row>
    <row r="352" spans="1:20" s="182" customFormat="1" ht="10.5" x14ac:dyDescent="0.25">
      <c r="A352" s="274" t="s">
        <v>282</v>
      </c>
      <c r="B352" s="186"/>
      <c r="C352" s="186"/>
      <c r="D352" s="186">
        <v>0</v>
      </c>
      <c r="E352" s="186">
        <v>0</v>
      </c>
      <c r="F352" s="186">
        <v>0</v>
      </c>
      <c r="G352" s="186">
        <v>0</v>
      </c>
      <c r="H352" s="186">
        <v>0</v>
      </c>
      <c r="I352" s="186">
        <v>0</v>
      </c>
      <c r="J352" s="186">
        <v>0</v>
      </c>
      <c r="K352" s="186">
        <v>0</v>
      </c>
      <c r="L352" s="186">
        <v>0</v>
      </c>
      <c r="M352" s="186">
        <v>0</v>
      </c>
      <c r="N352" s="186">
        <v>0</v>
      </c>
      <c r="O352" s="186">
        <v>0</v>
      </c>
      <c r="P352" s="186">
        <v>0</v>
      </c>
      <c r="Q352" s="186">
        <f t="shared" ref="Q352:Q355" si="24">SUM(D352:P352)</f>
        <v>0</v>
      </c>
      <c r="R352" s="186"/>
      <c r="S352" s="186">
        <f>+Q352</f>
        <v>0</v>
      </c>
      <c r="T352" s="87"/>
    </row>
    <row r="353" spans="1:20" s="29" customFormat="1" x14ac:dyDescent="0.2">
      <c r="A353" s="29" t="s">
        <v>134</v>
      </c>
      <c r="B353" s="23"/>
      <c r="C353" s="179"/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23">
        <f t="shared" si="24"/>
        <v>0</v>
      </c>
      <c r="R353" s="23">
        <v>0</v>
      </c>
      <c r="S353" s="23">
        <f t="shared" ref="S353:S355" si="25">Q353+R353</f>
        <v>0</v>
      </c>
      <c r="T353" s="46"/>
    </row>
    <row r="354" spans="1:20" s="29" customFormat="1" x14ac:dyDescent="0.2">
      <c r="A354" s="29" t="s">
        <v>135</v>
      </c>
      <c r="B354" s="23"/>
      <c r="C354" s="179"/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23">
        <f t="shared" si="24"/>
        <v>0</v>
      </c>
      <c r="R354" s="23">
        <v>0</v>
      </c>
      <c r="S354" s="23">
        <f t="shared" si="25"/>
        <v>0</v>
      </c>
    </row>
    <row r="355" spans="1:20" s="29" customFormat="1" ht="10.5" x14ac:dyDescent="0.25">
      <c r="A355" s="274" t="s">
        <v>283</v>
      </c>
      <c r="B355" s="23"/>
      <c r="C355" s="179"/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3">
        <f t="shared" si="24"/>
        <v>0</v>
      </c>
      <c r="R355" s="186">
        <v>0</v>
      </c>
      <c r="S355" s="186">
        <f t="shared" si="25"/>
        <v>0</v>
      </c>
      <c r="T355" s="46"/>
    </row>
    <row r="356" spans="1:20" s="29" customFormat="1" ht="10.5" thickBot="1" x14ac:dyDescent="0.25">
      <c r="A356" s="42" t="s">
        <v>136</v>
      </c>
      <c r="B356" s="42" t="s">
        <v>136</v>
      </c>
      <c r="C356" s="42" t="s">
        <v>136</v>
      </c>
      <c r="D356" s="70" t="s">
        <v>136</v>
      </c>
      <c r="E356" s="70" t="s">
        <v>136</v>
      </c>
      <c r="F356" s="70" t="s">
        <v>136</v>
      </c>
      <c r="G356" s="70" t="s">
        <v>136</v>
      </c>
      <c r="H356" s="70"/>
      <c r="I356" s="70"/>
      <c r="J356" s="70" t="s">
        <v>136</v>
      </c>
      <c r="K356" s="70" t="s">
        <v>136</v>
      </c>
      <c r="L356" s="70" t="s">
        <v>136</v>
      </c>
      <c r="M356" s="70" t="s">
        <v>136</v>
      </c>
      <c r="N356" s="70" t="s">
        <v>136</v>
      </c>
      <c r="O356" s="70"/>
      <c r="P356" s="70" t="s">
        <v>136</v>
      </c>
      <c r="Q356" s="42" t="s">
        <v>136</v>
      </c>
      <c r="R356" s="42" t="s">
        <v>136</v>
      </c>
      <c r="S356" s="42" t="s">
        <v>136</v>
      </c>
    </row>
    <row r="357" spans="1:20" ht="10.5" x14ac:dyDescent="0.25">
      <c r="P357" s="68"/>
    </row>
    <row r="358" spans="1:20" s="29" customFormat="1" ht="10.5" x14ac:dyDescent="0.25">
      <c r="C358" s="46"/>
      <c r="D358" s="67"/>
      <c r="E358" s="67"/>
      <c r="F358" s="67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R358" s="23"/>
    </row>
    <row r="359" spans="1:20" s="29" customFormat="1" x14ac:dyDescent="0.2">
      <c r="C359" s="46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R359" s="23"/>
    </row>
    <row r="360" spans="1:20" s="29" customFormat="1" x14ac:dyDescent="0.2">
      <c r="C360" s="46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R360" s="23"/>
    </row>
    <row r="361" spans="1:20" s="29" customFormat="1" x14ac:dyDescent="0.2">
      <c r="C361" s="46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R361" s="23"/>
    </row>
    <row r="362" spans="1:20" s="29" customFormat="1" x14ac:dyDescent="0.2">
      <c r="C362" s="46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R362" s="23"/>
    </row>
    <row r="363" spans="1:20" s="29" customFormat="1" x14ac:dyDescent="0.2">
      <c r="C363" s="46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R363" s="23"/>
    </row>
    <row r="364" spans="1:20" s="29" customFormat="1" x14ac:dyDescent="0.2">
      <c r="C364" s="46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R364" s="23"/>
    </row>
    <row r="365" spans="1:20" s="29" customFormat="1" x14ac:dyDescent="0.2">
      <c r="C365" s="46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R365" s="23"/>
    </row>
    <row r="366" spans="1:20" s="29" customFormat="1" x14ac:dyDescent="0.2">
      <c r="C366" s="46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R366" s="23"/>
    </row>
    <row r="367" spans="1:20" s="29" customFormat="1" x14ac:dyDescent="0.2">
      <c r="C367" s="46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R367" s="23"/>
    </row>
    <row r="368" spans="1:20" s="29" customFormat="1" x14ac:dyDescent="0.2">
      <c r="C368" s="46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R368" s="23"/>
    </row>
    <row r="369" spans="3:18" s="29" customFormat="1" x14ac:dyDescent="0.2">
      <c r="C369" s="46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R369" s="23"/>
    </row>
    <row r="370" spans="3:18" s="29" customFormat="1" x14ac:dyDescent="0.2">
      <c r="C370" s="46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R370" s="23"/>
    </row>
    <row r="371" spans="3:18" s="29" customFormat="1" x14ac:dyDescent="0.2">
      <c r="C371" s="46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R371" s="23"/>
    </row>
    <row r="372" spans="3:18" s="29" customFormat="1" x14ac:dyDescent="0.2">
      <c r="C372" s="46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R372" s="23"/>
    </row>
    <row r="373" spans="3:18" s="29" customFormat="1" x14ac:dyDescent="0.2">
      <c r="C373" s="46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R373" s="23"/>
    </row>
    <row r="374" spans="3:18" s="29" customFormat="1" x14ac:dyDescent="0.2">
      <c r="C374" s="46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R374" s="23"/>
    </row>
    <row r="375" spans="3:18" s="29" customFormat="1" x14ac:dyDescent="0.2">
      <c r="C375" s="46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R375" s="23"/>
    </row>
    <row r="376" spans="3:18" s="29" customFormat="1" x14ac:dyDescent="0.2">
      <c r="C376" s="46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R376" s="23"/>
    </row>
    <row r="377" spans="3:18" s="29" customFormat="1" x14ac:dyDescent="0.2">
      <c r="C377" s="46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R377" s="23"/>
    </row>
    <row r="378" spans="3:18" s="29" customFormat="1" x14ac:dyDescent="0.2">
      <c r="C378" s="46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R378" s="23"/>
    </row>
    <row r="379" spans="3:18" s="29" customFormat="1" x14ac:dyDescent="0.2">
      <c r="C379" s="46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R379" s="23"/>
    </row>
    <row r="380" spans="3:18" s="29" customFormat="1" x14ac:dyDescent="0.2">
      <c r="C380" s="46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R380" s="23"/>
    </row>
    <row r="381" spans="3:18" s="29" customFormat="1" x14ac:dyDescent="0.2">
      <c r="C381" s="46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R381" s="23"/>
    </row>
    <row r="382" spans="3:18" s="29" customFormat="1" x14ac:dyDescent="0.2">
      <c r="C382" s="46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R382" s="23"/>
    </row>
    <row r="383" spans="3:18" s="29" customFormat="1" x14ac:dyDescent="0.2">
      <c r="C383" s="46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R383" s="23"/>
    </row>
    <row r="384" spans="3:18" s="29" customFormat="1" x14ac:dyDescent="0.2">
      <c r="C384" s="46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R384" s="23"/>
    </row>
    <row r="385" spans="3:18" s="29" customFormat="1" x14ac:dyDescent="0.2">
      <c r="C385" s="46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R385" s="23"/>
    </row>
    <row r="386" spans="3:18" s="29" customFormat="1" x14ac:dyDescent="0.2">
      <c r="C386" s="46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R386" s="23"/>
    </row>
    <row r="387" spans="3:18" s="29" customFormat="1" x14ac:dyDescent="0.2">
      <c r="C387" s="46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R387" s="23"/>
    </row>
    <row r="388" spans="3:18" s="29" customFormat="1" x14ac:dyDescent="0.2">
      <c r="C388" s="46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R388" s="23"/>
    </row>
    <row r="389" spans="3:18" s="29" customFormat="1" x14ac:dyDescent="0.2">
      <c r="C389" s="46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R389" s="23"/>
    </row>
    <row r="390" spans="3:18" s="29" customFormat="1" x14ac:dyDescent="0.2">
      <c r="C390" s="46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R390" s="23"/>
    </row>
    <row r="391" spans="3:18" s="29" customFormat="1" x14ac:dyDescent="0.2">
      <c r="C391" s="46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R391" s="23"/>
    </row>
    <row r="392" spans="3:18" s="29" customFormat="1" x14ac:dyDescent="0.2">
      <c r="C392" s="46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R392" s="23"/>
    </row>
    <row r="393" spans="3:18" s="29" customFormat="1" x14ac:dyDescent="0.2">
      <c r="C393" s="46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R393" s="23"/>
    </row>
    <row r="394" spans="3:18" s="29" customFormat="1" x14ac:dyDescent="0.2">
      <c r="C394" s="46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R394" s="23"/>
    </row>
    <row r="395" spans="3:18" s="29" customFormat="1" x14ac:dyDescent="0.2">
      <c r="C395" s="46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R395" s="23"/>
    </row>
    <row r="396" spans="3:18" s="29" customFormat="1" x14ac:dyDescent="0.2">
      <c r="C396" s="46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R396" s="23"/>
    </row>
    <row r="397" spans="3:18" s="29" customFormat="1" x14ac:dyDescent="0.2">
      <c r="C397" s="46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R397" s="23"/>
    </row>
    <row r="398" spans="3:18" s="29" customFormat="1" x14ac:dyDescent="0.2">
      <c r="C398" s="46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R398" s="23"/>
    </row>
    <row r="399" spans="3:18" s="29" customFormat="1" x14ac:dyDescent="0.2">
      <c r="C399" s="46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R399" s="23"/>
    </row>
    <row r="400" spans="3:18" s="29" customFormat="1" x14ac:dyDescent="0.2">
      <c r="C400" s="46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R400" s="23"/>
    </row>
    <row r="401" spans="17:17" x14ac:dyDescent="0.2">
      <c r="Q401" s="29"/>
    </row>
    <row r="402" spans="17:17" x14ac:dyDescent="0.2">
      <c r="Q402" s="29"/>
    </row>
    <row r="403" spans="17:17" x14ac:dyDescent="0.2">
      <c r="Q403" s="29"/>
    </row>
    <row r="404" spans="17:17" x14ac:dyDescent="0.2">
      <c r="Q404" s="29"/>
    </row>
    <row r="405" spans="17:17" x14ac:dyDescent="0.2">
      <c r="Q405" s="29"/>
    </row>
    <row r="406" spans="17:17" x14ac:dyDescent="0.2">
      <c r="Q406" s="29"/>
    </row>
    <row r="407" spans="17:17" x14ac:dyDescent="0.2">
      <c r="Q407" s="29"/>
    </row>
    <row r="408" spans="17:17" x14ac:dyDescent="0.2">
      <c r="Q408" s="29"/>
    </row>
    <row r="409" spans="17:17" x14ac:dyDescent="0.2">
      <c r="Q409" s="29"/>
    </row>
    <row r="410" spans="17:17" x14ac:dyDescent="0.2">
      <c r="Q410" s="29"/>
    </row>
  </sheetData>
  <phoneticPr fontId="0" type="noConversion"/>
  <printOptions horizontalCentered="1" gridLines="1"/>
  <pageMargins left="0" right="0" top="1.33" bottom="0.2" header="0.5" footer="0.2"/>
  <pageSetup scale="105" orientation="landscape" r:id="rId1"/>
  <headerFooter alignWithMargins="0">
    <oddFooter>&amp;L&amp;F, &amp;F</oddFooter>
  </headerFooter>
  <rowBreaks count="1" manualBreakCount="1">
    <brk id="2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Cover</vt:lpstr>
      <vt:lpstr>Data Entry</vt:lpstr>
      <vt:lpstr>Exhibit A</vt:lpstr>
      <vt:lpstr>Exhibit B</vt:lpstr>
      <vt:lpstr>Exhibit F</vt:lpstr>
      <vt:lpstr>Exhibit G</vt:lpstr>
      <vt:lpstr>Exhibit N</vt:lpstr>
      <vt:lpstr>Exhibit O</vt:lpstr>
      <vt:lpstr>Utilization</vt:lpstr>
      <vt:lpstr>'Data Entry'!Print_Area</vt:lpstr>
      <vt:lpstr>'Exhibit A'!Print_Area</vt:lpstr>
      <vt:lpstr>'Exhibit F'!Print_Area</vt:lpstr>
      <vt:lpstr>'Exhibit G'!Print_Area</vt:lpstr>
      <vt:lpstr>'Exhibit N'!Print_Area</vt:lpstr>
      <vt:lpstr>'Exhibit O'!Print_Area</vt:lpstr>
      <vt:lpstr>'Exhibit B'!Print_Titles</vt:lpstr>
      <vt:lpstr>'Exhibit F'!Print_Titles</vt:lpstr>
      <vt:lpstr>'Exhibit G'!Print_Titles</vt:lpstr>
      <vt:lpstr>'Exhibit O'!Print_Titles</vt:lpstr>
      <vt:lpstr>StatusCodes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09/01/2021</dc:title>
  <dc:creator/>
  <cp:lastModifiedBy>Moran, Brian L</cp:lastModifiedBy>
  <cp:lastPrinted>2017-07-19T13:25:48Z</cp:lastPrinted>
  <dcterms:created xsi:type="dcterms:W3CDTF">2000-06-23T15:59:23Z</dcterms:created>
  <dcterms:modified xsi:type="dcterms:W3CDTF">2021-08-24T21:00:13Z</dcterms:modified>
</cp:coreProperties>
</file>