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1256" windowHeight="5988" tabRatio="227" activeTab="0"/>
  </bookViews>
  <sheets>
    <sheet name="DEP49TMP" sheetId="1" r:id="rId1"/>
  </sheets>
  <definedNames>
    <definedName name="_xlnm.Print_Area" localSheetId="0">'DEP49TMP'!$A$10:$AX$55,'DEP49TMP'!$AY$13:$BV$51</definedName>
  </definedNames>
  <calcPr fullCalcOnLoad="1"/>
</workbook>
</file>

<file path=xl/sharedStrings.xml><?xml version="1.0" encoding="utf-8"?>
<sst xmlns="http://schemas.openxmlformats.org/spreadsheetml/2006/main" count="185" uniqueCount="122">
  <si>
    <t>State of Maine</t>
  </si>
  <si>
    <t>REPORT FOR:</t>
  </si>
  <si>
    <t>DEPARTMENT OF ENVIRONMENTAL PROTECTION</t>
  </si>
  <si>
    <t>MONTHLY REPORT OF OPERATION</t>
  </si>
  <si>
    <t>(Facility)</t>
  </si>
  <si>
    <t>(Licensee)</t>
  </si>
  <si>
    <t>State House Station #17</t>
  </si>
  <si>
    <t xml:space="preserve"> WASTE WATER TREATMENT FACILITIES</t>
  </si>
  <si>
    <t>State License No.:</t>
  </si>
  <si>
    <t xml:space="preserve">  Augusta, Maine 04333</t>
  </si>
  <si>
    <t>FOR MONTH OF:</t>
  </si>
  <si>
    <t xml:space="preserve">        SIGNED BY: </t>
  </si>
  <si>
    <t>_______________________</t>
  </si>
  <si>
    <t>SECONDARY TREATMENT</t>
  </si>
  <si>
    <t>CLARIFICATION</t>
  </si>
  <si>
    <t>WASTING</t>
  </si>
  <si>
    <t>SLUDGE DISPOSAL</t>
  </si>
  <si>
    <t>FLOW DATA</t>
  </si>
  <si>
    <t>WEATHER</t>
  </si>
  <si>
    <t>Screenings Grit</t>
  </si>
  <si>
    <t>Primary Clarification</t>
  </si>
  <si>
    <t>CHLORINATION</t>
  </si>
  <si>
    <t>BACTI.</t>
  </si>
  <si>
    <t>pH</t>
  </si>
  <si>
    <t>TEMP</t>
  </si>
  <si>
    <t>SETTLEABLE SOLIDS</t>
  </si>
  <si>
    <t>BOD5</t>
  </si>
  <si>
    <t>SUSPENDED SOLIDS</t>
  </si>
  <si>
    <t>UNIT #1</t>
  </si>
  <si>
    <t>Basin Vol.</t>
  </si>
  <si>
    <t>UNIT #2</t>
  </si>
  <si>
    <t>Unit #1</t>
  </si>
  <si>
    <t>Unit #2</t>
  </si>
  <si>
    <t>Date</t>
  </si>
  <si>
    <t>Totalizer or Meter Reading</t>
  </si>
  <si>
    <t>Total Gallons Treated</t>
  </si>
  <si>
    <t>Max Flow (Instan- taneous)</t>
  </si>
  <si>
    <t>Min   Flow (Instan- taneous)</t>
  </si>
  <si>
    <t>Bypass</t>
  </si>
  <si>
    <t>Septic Waste Rec'd</t>
  </si>
  <si>
    <t>Septic Waste added</t>
  </si>
  <si>
    <t>Cond.</t>
  </si>
  <si>
    <t>Temp</t>
  </si>
  <si>
    <t>Precip</t>
  </si>
  <si>
    <t>Scrn</t>
  </si>
  <si>
    <t>Grit</t>
  </si>
  <si>
    <t>Pump</t>
  </si>
  <si>
    <t>Quantity of Sludge Pumped</t>
  </si>
  <si>
    <t>Scale Reading</t>
  </si>
  <si>
    <t>Total Chlor</t>
  </si>
  <si>
    <t>Pre- chlor RAS</t>
  </si>
  <si>
    <t>Chlorine Residual in Final Effluent</t>
  </si>
  <si>
    <t xml:space="preserve">Fecal Coli/E. Coli. </t>
  </si>
  <si>
    <t>Inf</t>
  </si>
  <si>
    <t>Eff</t>
  </si>
  <si>
    <t>Influent</t>
  </si>
  <si>
    <t>Effluent</t>
  </si>
  <si>
    <t>REMARKS</t>
  </si>
  <si>
    <t>Aera- tors</t>
  </si>
  <si>
    <t>D.O.</t>
  </si>
  <si>
    <t>1/2 Hour S.S.</t>
  </si>
  <si>
    <t>MLSS</t>
  </si>
  <si>
    <t>Susp- ended Solids</t>
  </si>
  <si>
    <t>SVI</t>
  </si>
  <si>
    <t>Total Bio- mass (X1,000)</t>
  </si>
  <si>
    <t>F:M Ratio/ Sludge Age/ MCRT</t>
  </si>
  <si>
    <t>Blanket Depth</t>
  </si>
  <si>
    <t>Return Rate</t>
  </si>
  <si>
    <t>RAS Conc</t>
  </si>
  <si>
    <t>Volume</t>
  </si>
  <si>
    <t>Conc</t>
  </si>
  <si>
    <t>Weight</t>
  </si>
  <si>
    <t>Vol.</t>
  </si>
  <si>
    <t>Site Used</t>
  </si>
  <si>
    <t>MG</t>
  </si>
  <si>
    <t>Gal.</t>
  </si>
  <si>
    <t>°F</t>
  </si>
  <si>
    <t>in.</t>
  </si>
  <si>
    <t>yd³</t>
  </si>
  <si>
    <t>Hrs.</t>
  </si>
  <si>
    <t>gals.</t>
  </si>
  <si>
    <t>lbs.</t>
  </si>
  <si>
    <t>mg/L</t>
  </si>
  <si>
    <t>SU</t>
  </si>
  <si>
    <t>ºC</t>
  </si>
  <si>
    <t>ft.</t>
  </si>
  <si>
    <t>%</t>
  </si>
  <si>
    <t>ibs.</t>
  </si>
  <si>
    <t>TOTAL</t>
  </si>
  <si>
    <t>TOTAL:</t>
  </si>
  <si>
    <t>MAX.:</t>
  </si>
  <si>
    <t>AVERAGE</t>
  </si>
  <si>
    <t>MIN.:</t>
  </si>
  <si>
    <t>MAXIMUM</t>
  </si>
  <si>
    <t>MINIMUM</t>
  </si>
  <si>
    <t>Geom. Mean:</t>
  </si>
  <si>
    <t>*Note:  All exceptions to license limits should be explained on a separate attached sheet.  Explanations should include steps taken to prevent future occurrences.</t>
  </si>
  <si>
    <t>BOD % REMOVAL:</t>
  </si>
  <si>
    <t>TSS % REMOVAL:</t>
  </si>
  <si>
    <t xml:space="preserve">Instructions:  </t>
  </si>
  <si>
    <t xml:space="preserve">  &lt;-- This is the number you multiply the reading on your totalizer by to get flow in Millions of Gallons</t>
  </si>
  <si>
    <t xml:space="preserve">Totalizer Multiplier: </t>
  </si>
  <si>
    <t xml:space="preserve">NPDES No. </t>
  </si>
  <si>
    <t>DEWATERING</t>
  </si>
  <si>
    <t xml:space="preserve">  Type of Dewatering Equipment:</t>
  </si>
  <si>
    <t>Quantity of Sludge Dewatered</t>
  </si>
  <si>
    <t>Concen- tration</t>
  </si>
  <si>
    <t>Equipment Operation</t>
  </si>
  <si>
    <t>Chemicals Used</t>
  </si>
  <si>
    <t>Filter Cake Dry Solids</t>
  </si>
  <si>
    <t>Sludge Dewatered</t>
  </si>
  <si>
    <t>Lime Addition</t>
  </si>
  <si>
    <t>Quantity</t>
  </si>
  <si>
    <t>hrs.</t>
  </si>
  <si>
    <t>LAND SPREADING/DRYING/OTHER</t>
  </si>
  <si>
    <t>mL/L</t>
  </si>
  <si>
    <t>#/100mL</t>
  </si>
  <si>
    <t xml:space="preserve">           Calculate percent removal with concentration data.</t>
  </si>
  <si>
    <t>Enterococci</t>
  </si>
  <si>
    <t xml:space="preserve">The Calculation for Total Flow is based on the totalizer reading and assumes that the totalizer is read at the </t>
  </si>
  <si>
    <t>beginning of the day. Subtracting yesterday's totalizer reading from today's totalizer reading gives</t>
  </si>
  <si>
    <t>Yesterday' Total Flow.  If your plant is different, or if you have any other questions, contact Brett Goodrich (207-287-9034)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</si>
</sst>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MS Sans Serif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1" fontId="9" fillId="0" borderId="13" xfId="0" applyNumberFormat="1" applyFont="1" applyBorder="1" applyAlignment="1" applyProtection="1">
      <alignment horizontal="center"/>
      <protection/>
    </xf>
    <xf numFmtId="9" fontId="9" fillId="0" borderId="13" xfId="0" applyNumberFormat="1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1" fontId="4" fillId="0" borderId="13" xfId="0" applyNumberFormat="1" applyFont="1" applyBorder="1" applyAlignment="1" applyProtection="1">
      <alignment horizontal="center"/>
      <protection/>
    </xf>
    <xf numFmtId="1" fontId="4" fillId="0" borderId="18" xfId="0" applyNumberFormat="1" applyFont="1" applyBorder="1" applyAlignment="1" applyProtection="1">
      <alignment horizontal="center"/>
      <protection/>
    </xf>
    <xf numFmtId="1" fontId="4" fillId="0" borderId="18" xfId="0" applyNumberFormat="1" applyFont="1" applyBorder="1" applyAlignment="1" applyProtection="1">
      <alignment/>
      <protection/>
    </xf>
    <xf numFmtId="169" fontId="4" fillId="0" borderId="13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169" fontId="4" fillId="0" borderId="1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horizontal="centerContinuous" vertical="center" wrapText="1"/>
      <protection/>
    </xf>
    <xf numFmtId="0" fontId="4" fillId="0" borderId="22" xfId="0" applyFont="1" applyBorder="1" applyAlignment="1" applyProtection="1">
      <alignment horizontal="centerContinuous"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170" fontId="4" fillId="0" borderId="13" xfId="0" applyNumberFormat="1" applyFont="1" applyBorder="1" applyAlignment="1" applyProtection="1">
      <alignment horizontal="center"/>
      <protection locked="0"/>
    </xf>
    <xf numFmtId="170" fontId="4" fillId="0" borderId="1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Continuous"/>
      <protection/>
    </xf>
    <xf numFmtId="0" fontId="10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25" xfId="0" applyBorder="1" applyAlignment="1" applyProtection="1">
      <alignment/>
      <protection/>
    </xf>
    <xf numFmtId="0" fontId="5" fillId="0" borderId="26" xfId="0" applyFont="1" applyBorder="1" applyAlignment="1" applyProtection="1">
      <alignment horizontal="centerContinuous"/>
      <protection/>
    </xf>
    <xf numFmtId="0" fontId="5" fillId="0" borderId="27" xfId="0" applyFont="1" applyBorder="1" applyAlignment="1" applyProtection="1">
      <alignment horizontal="centerContinuous"/>
      <protection/>
    </xf>
    <xf numFmtId="1" fontId="5" fillId="0" borderId="27" xfId="0" applyNumberFormat="1" applyFont="1" applyBorder="1" applyAlignment="1" applyProtection="1">
      <alignment horizontal="centerContinuous"/>
      <protection/>
    </xf>
    <xf numFmtId="0" fontId="4" fillId="0" borderId="27" xfId="0" applyFont="1" applyBorder="1" applyAlignment="1" applyProtection="1">
      <alignment horizontal="centerContinuous"/>
      <protection/>
    </xf>
    <xf numFmtId="0" fontId="4" fillId="0" borderId="28" xfId="0" applyFont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 vertical="center" wrapText="1"/>
      <protection/>
    </xf>
    <xf numFmtId="0" fontId="5" fillId="0" borderId="26" xfId="0" applyFont="1" applyBorder="1" applyAlignment="1" applyProtection="1">
      <alignment horizontal="centerContinuous" vertical="center" wrapText="1"/>
      <protection/>
    </xf>
    <xf numFmtId="0" fontId="4" fillId="0" borderId="27" xfId="0" applyFont="1" applyBorder="1" applyAlignment="1" applyProtection="1">
      <alignment horizontal="centerContinuous" vertical="center" wrapText="1"/>
      <protection/>
    </xf>
    <xf numFmtId="0" fontId="4" fillId="0" borderId="28" xfId="0" applyFont="1" applyBorder="1" applyAlignment="1" applyProtection="1">
      <alignment horizontal="centerContinuous" vertical="center" wrapText="1"/>
      <protection/>
    </xf>
    <xf numFmtId="0" fontId="5" fillId="0" borderId="27" xfId="0" applyFont="1" applyBorder="1" applyAlignment="1" applyProtection="1">
      <alignment horizontal="centerContinuous" vertical="center" wrapText="1"/>
      <protection/>
    </xf>
    <xf numFmtId="0" fontId="5" fillId="0" borderId="28" xfId="0" applyFont="1" applyBorder="1" applyAlignment="1" applyProtection="1">
      <alignment horizontal="centerContinuous" vertical="center" wrapText="1"/>
      <protection/>
    </xf>
    <xf numFmtId="0" fontId="7" fillId="0" borderId="26" xfId="0" applyFont="1" applyBorder="1" applyAlignment="1" applyProtection="1">
      <alignment horizontal="centerContinuous" vertical="center" wrapText="1"/>
      <protection/>
    </xf>
    <xf numFmtId="0" fontId="7" fillId="0" borderId="28" xfId="0" applyFont="1" applyBorder="1" applyAlignment="1" applyProtection="1">
      <alignment horizontal="centerContinuous" vertical="center" wrapText="1"/>
      <protection/>
    </xf>
    <xf numFmtId="0" fontId="5" fillId="0" borderId="17" xfId="0" applyFont="1" applyBorder="1" applyAlignment="1" applyProtection="1">
      <alignment horizontal="centerContinuous" vertical="center" wrapText="1"/>
      <protection/>
    </xf>
    <xf numFmtId="0" fontId="4" fillId="0" borderId="17" xfId="0" applyFont="1" applyBorder="1" applyAlignment="1" applyProtection="1">
      <alignment horizontal="centerContinuous" vertical="center" wrapText="1"/>
      <protection/>
    </xf>
    <xf numFmtId="0" fontId="8" fillId="0" borderId="26" xfId="0" applyFont="1" applyBorder="1" applyAlignment="1" applyProtection="1">
      <alignment horizontal="centerContinuous" vertical="center" wrapText="1"/>
      <protection/>
    </xf>
    <xf numFmtId="0" fontId="8" fillId="0" borderId="28" xfId="0" applyFont="1" applyBorder="1" applyAlignment="1" applyProtection="1">
      <alignment horizontal="centerContinuous" vertical="center" wrapText="1"/>
      <protection/>
    </xf>
    <xf numFmtId="0" fontId="1" fillId="0" borderId="26" xfId="0" applyFont="1" applyBorder="1" applyAlignment="1" applyProtection="1">
      <alignment horizontal="centerContinuous" vertical="center" wrapText="1"/>
      <protection/>
    </xf>
    <xf numFmtId="0" fontId="4" fillId="0" borderId="31" xfId="0" applyFont="1" applyBorder="1" applyAlignment="1" applyProtection="1">
      <alignment horizontal="centerContinuous" vertical="center" wrapText="1"/>
      <protection/>
    </xf>
    <xf numFmtId="0" fontId="4" fillId="0" borderId="20" xfId="0" applyFont="1" applyBorder="1" applyAlignment="1" applyProtection="1">
      <alignment horizontal="centerContinuous" vertical="center" wrapText="1"/>
      <protection/>
    </xf>
    <xf numFmtId="1" fontId="4" fillId="0" borderId="14" xfId="0" applyNumberFormat="1" applyFont="1" applyBorder="1" applyAlignment="1" applyProtection="1">
      <alignment horizontal="center"/>
      <protection locked="0"/>
    </xf>
    <xf numFmtId="1" fontId="4" fillId="0" borderId="2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/>
      <protection/>
    </xf>
    <xf numFmtId="1" fontId="4" fillId="0" borderId="32" xfId="0" applyNumberFormat="1" applyFont="1" applyBorder="1" applyAlignment="1" applyProtection="1">
      <alignment horizontal="left" vertical="center" wrapText="1"/>
      <protection/>
    </xf>
    <xf numFmtId="1" fontId="4" fillId="0" borderId="33" xfId="0" applyNumberFormat="1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Continuous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26" xfId="0" applyFont="1" applyBorder="1" applyAlignment="1" applyProtection="1">
      <alignment horizontal="centerContinuous" vertical="center" wrapText="1"/>
      <protection/>
    </xf>
    <xf numFmtId="170" fontId="4" fillId="0" borderId="0" xfId="0" applyNumberFormat="1" applyFont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4" fillId="33" borderId="36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/>
      <protection/>
    </xf>
    <xf numFmtId="0" fontId="52" fillId="0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center" vertical="top"/>
      <protection/>
    </xf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8</xdr:row>
      <xdr:rowOff>38100</xdr:rowOff>
    </xdr:from>
    <xdr:to>
      <xdr:col>2</xdr:col>
      <xdr:colOff>142875</xdr:colOff>
      <xdr:row>12</xdr:row>
      <xdr:rowOff>19050</xdr:rowOff>
    </xdr:to>
    <xdr:pic>
      <xdr:nvPicPr>
        <xdr:cNvPr id="1" name="Picture 1" descr="DEP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8"/>
  <sheetViews>
    <sheetView tabSelected="1" zoomScalePageLayoutView="0" workbookViewId="0" topLeftCell="A1">
      <selection activeCell="AT52" sqref="AT52"/>
    </sheetView>
  </sheetViews>
  <sheetFormatPr defaultColWidth="10.00390625" defaultRowHeight="12.75"/>
  <cols>
    <col min="1" max="1" width="5.00390625" style="1" customWidth="1"/>
    <col min="2" max="2" width="7.00390625" style="27" customWidth="1"/>
    <col min="3" max="3" width="7.28125" style="27" customWidth="1"/>
    <col min="4" max="5" width="7.28125" style="27" hidden="1" customWidth="1"/>
    <col min="6" max="6" width="7.28125" style="27" customWidth="1"/>
    <col min="7" max="8" width="7.00390625" style="27" customWidth="1"/>
    <col min="9" max="11" width="6.00390625" style="27" customWidth="1"/>
    <col min="12" max="12" width="5.7109375" style="27" customWidth="1"/>
    <col min="13" max="13" width="6.00390625" style="27" customWidth="1"/>
    <col min="14" max="15" width="5.00390625" style="27" customWidth="1"/>
    <col min="16" max="16" width="6.00390625" style="27" customWidth="1"/>
    <col min="17" max="17" width="8.00390625" style="27" customWidth="1"/>
    <col min="18" max="18" width="7.00390625" style="27" customWidth="1"/>
    <col min="19" max="20" width="5.00390625" style="27" customWidth="1"/>
    <col min="21" max="21" width="7.00390625" style="27" customWidth="1"/>
    <col min="22" max="22" width="7.28125" style="27" customWidth="1"/>
    <col min="23" max="24" width="0.13671875" style="27" hidden="1" customWidth="1"/>
    <col min="25" max="25" width="7.7109375" style="27" customWidth="1"/>
    <col min="26" max="26" width="0.2890625" style="27" hidden="1" customWidth="1"/>
    <col min="27" max="27" width="1.1484375" style="27" hidden="1" customWidth="1"/>
    <col min="28" max="31" width="5.00390625" style="27" customWidth="1"/>
    <col min="32" max="33" width="7.00390625" style="27" customWidth="1"/>
    <col min="34" max="34" width="7.57421875" style="27" customWidth="1"/>
    <col min="35" max="35" width="8.28125" style="27" customWidth="1"/>
    <col min="36" max="36" width="5.28125" style="27" hidden="1" customWidth="1"/>
    <col min="37" max="37" width="9.421875" style="27" hidden="1" customWidth="1"/>
    <col min="38" max="39" width="7.57421875" style="27" customWidth="1"/>
    <col min="40" max="41" width="7.57421875" style="27" hidden="1" customWidth="1"/>
    <col min="42" max="43" width="7.57421875" style="27" customWidth="1"/>
    <col min="44" max="45" width="7.57421875" style="27" hidden="1" customWidth="1"/>
    <col min="46" max="47" width="7.57421875" style="27" customWidth="1"/>
    <col min="48" max="49" width="5.7109375" style="27" hidden="1" customWidth="1"/>
    <col min="50" max="50" width="17.28125" style="27" customWidth="1"/>
    <col min="51" max="53" width="5.00390625" style="27" customWidth="1"/>
    <col min="54" max="55" width="6.00390625" style="27" customWidth="1"/>
    <col min="56" max="56" width="9.140625" style="28" customWidth="1"/>
    <col min="57" max="60" width="5.00390625" style="27" customWidth="1"/>
    <col min="61" max="61" width="6.00390625" style="27" customWidth="1"/>
    <col min="62" max="62" width="8.7109375" style="27" customWidth="1"/>
    <col min="63" max="63" width="5.00390625" style="27" customWidth="1"/>
    <col min="64" max="64" width="8.8515625" style="27" customWidth="1"/>
    <col min="65" max="66" width="7.00390625" style="27" customWidth="1"/>
    <col min="67" max="67" width="7.421875" style="27" customWidth="1"/>
    <col min="68" max="68" width="6.00390625" style="27" customWidth="1"/>
    <col min="69" max="69" width="7.00390625" style="27" customWidth="1"/>
    <col min="70" max="70" width="7.7109375" style="27" customWidth="1"/>
    <col min="71" max="71" width="6.00390625" style="27" customWidth="1"/>
    <col min="72" max="72" width="7.00390625" style="27" customWidth="1"/>
    <col min="73" max="73" width="6.00390625" style="27" customWidth="1"/>
    <col min="74" max="74" width="7.00390625" style="27" customWidth="1"/>
    <col min="75" max="16384" width="10.00390625" style="27" customWidth="1"/>
  </cols>
  <sheetData>
    <row r="1" spans="1:56" s="1" customFormat="1" ht="15" customHeight="1">
      <c r="A1" s="92" t="s">
        <v>99</v>
      </c>
      <c r="C1" s="93"/>
      <c r="F1" s="122" t="s">
        <v>119</v>
      </c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BD1" s="85"/>
    </row>
    <row r="2" spans="3:56" s="1" customFormat="1" ht="14.25" customHeight="1">
      <c r="C2" s="93"/>
      <c r="F2" s="120" t="s">
        <v>120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93"/>
      <c r="X2" s="93"/>
      <c r="Y2" s="93"/>
      <c r="Z2" s="93"/>
      <c r="AA2" s="93"/>
      <c r="AB2" s="93"/>
      <c r="AC2" s="93"/>
      <c r="AD2" s="93"/>
      <c r="AE2" s="93"/>
      <c r="BD2" s="85"/>
    </row>
    <row r="3" spans="3:56" s="1" customFormat="1" ht="15" customHeight="1">
      <c r="C3" s="93"/>
      <c r="F3" s="120" t="s">
        <v>121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93"/>
      <c r="X3" s="93"/>
      <c r="Y3" s="93"/>
      <c r="Z3" s="93"/>
      <c r="AA3" s="93"/>
      <c r="AB3" s="93"/>
      <c r="AC3" s="93"/>
      <c r="AD3" s="93"/>
      <c r="AE3" s="93"/>
      <c r="BD3" s="85"/>
    </row>
    <row r="4" spans="3:56" s="1" customFormat="1" ht="12.75" customHeight="1">
      <c r="C4" s="93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BD4" s="85"/>
    </row>
    <row r="5" s="1" customFormat="1" ht="13.5" thickBot="1">
      <c r="BD5" s="85"/>
    </row>
    <row r="6" spans="1:56" s="1" customFormat="1" ht="13.5" thickBot="1">
      <c r="A6" s="86"/>
      <c r="B6" s="86"/>
      <c r="C6" s="2" t="s">
        <v>101</v>
      </c>
      <c r="F6" s="117">
        <v>1000</v>
      </c>
      <c r="G6" s="118" t="s">
        <v>100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BD6" s="85"/>
    </row>
    <row r="7" s="1" customFormat="1" ht="12.75">
      <c r="BD7" s="85"/>
    </row>
    <row r="8" spans="1:56" s="1" customFormat="1" ht="12.75">
      <c r="A8" s="86"/>
      <c r="B8" s="84"/>
      <c r="C8" s="84"/>
      <c r="D8" s="84"/>
      <c r="E8" s="3"/>
      <c r="F8" s="84"/>
      <c r="G8" s="3"/>
      <c r="H8" s="109"/>
      <c r="I8" s="109"/>
      <c r="BD8" s="85"/>
    </row>
    <row r="9" spans="1:56" s="1" customFormat="1" ht="12.75">
      <c r="A9" s="86"/>
      <c r="B9" s="84"/>
      <c r="C9" s="84"/>
      <c r="D9" s="84"/>
      <c r="E9" s="3"/>
      <c r="F9" s="84"/>
      <c r="G9" s="3"/>
      <c r="H9" s="109"/>
      <c r="I9" s="109"/>
      <c r="BD9" s="85"/>
    </row>
    <row r="10" spans="1:253" s="86" customFormat="1" ht="12.75">
      <c r="A10" s="1"/>
      <c r="B10" s="1"/>
      <c r="C10" s="1"/>
      <c r="D10" s="1"/>
      <c r="E10" s="1"/>
      <c r="F10" s="82" t="s">
        <v>0</v>
      </c>
      <c r="G10" s="82"/>
      <c r="H10" s="82"/>
      <c r="I10" s="82"/>
      <c r="J10" s="82"/>
      <c r="K10" s="82"/>
      <c r="L10" s="8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83" t="s">
        <v>1</v>
      </c>
      <c r="AI10" s="55"/>
      <c r="AJ10" s="82"/>
      <c r="AK10" s="82"/>
      <c r="AL10" s="54"/>
      <c r="AM10" s="82"/>
      <c r="AN10" s="82"/>
      <c r="AO10" s="82"/>
      <c r="AP10" s="82"/>
      <c r="AR10" s="56"/>
      <c r="AS10" s="56"/>
      <c r="AT10" s="56"/>
      <c r="AU10" s="55"/>
      <c r="AV10" s="84"/>
      <c r="AW10" s="84"/>
      <c r="AX10" s="84"/>
      <c r="AY10" s="1"/>
      <c r="AZ10" s="1"/>
      <c r="BA10" s="1"/>
      <c r="BB10" s="1"/>
      <c r="BC10" s="1"/>
      <c r="BD10" s="85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86" customFormat="1" ht="18">
      <c r="A11" s="1"/>
      <c r="B11" s="1"/>
      <c r="C11" s="1"/>
      <c r="D11" s="1"/>
      <c r="E11" s="1"/>
      <c r="F11" s="82" t="s">
        <v>2</v>
      </c>
      <c r="G11" s="82"/>
      <c r="H11" s="82"/>
      <c r="I11" s="82"/>
      <c r="J11" s="82"/>
      <c r="K11" s="82"/>
      <c r="L11" s="82"/>
      <c r="M11" s="1"/>
      <c r="N11" s="87" t="s">
        <v>3</v>
      </c>
      <c r="O11" s="82"/>
      <c r="P11" s="82"/>
      <c r="Q11" s="82"/>
      <c r="R11" s="82"/>
      <c r="S11" s="82"/>
      <c r="T11" s="82"/>
      <c r="U11" s="82"/>
      <c r="V11" s="8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25" t="s">
        <v>4</v>
      </c>
      <c r="AJ11" s="125"/>
      <c r="AK11" s="125"/>
      <c r="AL11" s="125"/>
      <c r="AM11" s="125"/>
      <c r="AN11" s="125"/>
      <c r="AO11" s="125"/>
      <c r="AP11" s="125"/>
      <c r="AQ11" s="125" t="s">
        <v>5</v>
      </c>
      <c r="AR11" s="126"/>
      <c r="AS11" s="126"/>
      <c r="AT11" s="126"/>
      <c r="AU11" s="126"/>
      <c r="AV11" s="126"/>
      <c r="AW11" s="126"/>
      <c r="AX11" s="126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86" customFormat="1" ht="18.75" thickBot="1">
      <c r="A12" s="1"/>
      <c r="B12" s="1"/>
      <c r="C12" s="1"/>
      <c r="D12" s="1"/>
      <c r="E12" s="1"/>
      <c r="F12" s="82" t="s">
        <v>6</v>
      </c>
      <c r="G12" s="82"/>
      <c r="H12" s="82"/>
      <c r="I12" s="82"/>
      <c r="J12" s="82"/>
      <c r="K12" s="82"/>
      <c r="L12" s="82"/>
      <c r="M12" s="1"/>
      <c r="N12" s="87" t="s">
        <v>7</v>
      </c>
      <c r="O12" s="87"/>
      <c r="P12" s="87"/>
      <c r="Q12" s="87"/>
      <c r="R12" s="87"/>
      <c r="S12" s="87"/>
      <c r="T12" s="87"/>
      <c r="U12" s="87"/>
      <c r="V12" s="87"/>
      <c r="W12" s="1"/>
      <c r="X12" s="1"/>
      <c r="Y12" s="1"/>
      <c r="Z12" s="1"/>
      <c r="AA12" s="1"/>
      <c r="AB12" s="88"/>
      <c r="AC12" s="88"/>
      <c r="AD12" s="88"/>
      <c r="AE12" s="88"/>
      <c r="AF12" s="1"/>
      <c r="AG12" s="1"/>
      <c r="AH12" s="94" t="s">
        <v>8</v>
      </c>
      <c r="AI12" s="123"/>
      <c r="AJ12" s="124"/>
      <c r="AK12" s="124"/>
      <c r="AL12" s="124"/>
      <c r="AM12" s="124"/>
      <c r="AN12" s="124"/>
      <c r="AO12" s="124"/>
      <c r="AP12" s="124"/>
      <c r="AR12" s="1"/>
      <c r="AS12" s="1"/>
      <c r="AT12" s="94" t="s">
        <v>102</v>
      </c>
      <c r="AV12" s="1"/>
      <c r="AW12" s="1"/>
      <c r="AX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86" customFormat="1" ht="19.5" thickBot="1" thickTop="1">
      <c r="A13" s="1"/>
      <c r="B13" s="1"/>
      <c r="C13" s="1"/>
      <c r="D13" s="1"/>
      <c r="E13" s="1"/>
      <c r="F13" s="82" t="s">
        <v>9</v>
      </c>
      <c r="G13" s="54"/>
      <c r="H13" s="82"/>
      <c r="I13" s="82"/>
      <c r="J13" s="82"/>
      <c r="K13" s="82"/>
      <c r="L13" s="82"/>
      <c r="M13" s="1"/>
      <c r="N13" s="1"/>
      <c r="O13" s="88"/>
      <c r="P13" s="88"/>
      <c r="Q13" s="88"/>
      <c r="R13" s="88"/>
      <c r="S13" s="88"/>
      <c r="T13" s="88"/>
      <c r="U13" s="88"/>
      <c r="V13" s="88"/>
      <c r="W13" s="1"/>
      <c r="X13" s="1"/>
      <c r="Y13" s="1"/>
      <c r="Z13" s="1"/>
      <c r="AA13" s="1"/>
      <c r="AB13" s="88"/>
      <c r="AC13" s="88"/>
      <c r="AD13" s="88"/>
      <c r="AE13" s="88"/>
      <c r="AF13" s="1"/>
      <c r="AG13" s="1"/>
      <c r="AH13" s="94" t="s">
        <v>10</v>
      </c>
      <c r="AI13" s="145"/>
      <c r="AJ13" s="145"/>
      <c r="AK13" s="145"/>
      <c r="AL13" s="145"/>
      <c r="AM13" s="145"/>
      <c r="AN13" s="56"/>
      <c r="AO13" s="56"/>
      <c r="AP13" s="55"/>
      <c r="AQ13" s="94" t="s">
        <v>11</v>
      </c>
      <c r="AR13" s="1"/>
      <c r="AS13" s="1"/>
      <c r="AT13" s="1" t="s">
        <v>12</v>
      </c>
      <c r="AV13" s="1"/>
      <c r="AW13" s="1"/>
      <c r="AX13" s="1"/>
      <c r="AY13" s="57"/>
      <c r="AZ13" s="58" t="s">
        <v>13</v>
      </c>
      <c r="BA13" s="59"/>
      <c r="BB13" s="59"/>
      <c r="BC13" s="59"/>
      <c r="BD13" s="60"/>
      <c r="BE13" s="59"/>
      <c r="BF13" s="59"/>
      <c r="BG13" s="59"/>
      <c r="BH13" s="59"/>
      <c r="BI13" s="59"/>
      <c r="BJ13" s="59"/>
      <c r="BK13" s="59"/>
      <c r="BL13" s="61"/>
      <c r="BM13" s="62"/>
      <c r="BN13" s="58" t="s">
        <v>14</v>
      </c>
      <c r="BO13" s="59"/>
      <c r="BP13" s="59"/>
      <c r="BQ13" s="59"/>
      <c r="BR13" s="59"/>
      <c r="BS13" s="63"/>
      <c r="BT13" s="58" t="s">
        <v>15</v>
      </c>
      <c r="BU13" s="59"/>
      <c r="BV13" s="63"/>
      <c r="BW13" s="59" t="s">
        <v>103</v>
      </c>
      <c r="BX13" s="59"/>
      <c r="BY13" s="59"/>
      <c r="BZ13" s="59"/>
      <c r="CA13" s="59"/>
      <c r="CB13" s="59"/>
      <c r="CC13" s="59"/>
      <c r="CD13" s="58" t="s">
        <v>16</v>
      </c>
      <c r="CE13" s="59"/>
      <c r="CF13" s="59"/>
      <c r="CG13" s="59"/>
      <c r="CH13" s="59"/>
      <c r="CI13" s="64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40" customFormat="1" ht="28.5" customHeight="1" thickTop="1">
      <c r="A14" s="65"/>
      <c r="B14" s="66" t="s">
        <v>17</v>
      </c>
      <c r="C14" s="67"/>
      <c r="D14" s="67"/>
      <c r="E14" s="67"/>
      <c r="F14" s="67"/>
      <c r="G14" s="67"/>
      <c r="H14" s="67"/>
      <c r="I14" s="67"/>
      <c r="J14" s="68"/>
      <c r="K14" s="66" t="s">
        <v>18</v>
      </c>
      <c r="L14" s="69"/>
      <c r="M14" s="70"/>
      <c r="N14" s="71" t="s">
        <v>19</v>
      </c>
      <c r="O14" s="72"/>
      <c r="P14" s="71" t="s">
        <v>20</v>
      </c>
      <c r="Q14" s="72"/>
      <c r="R14" s="66" t="s">
        <v>21</v>
      </c>
      <c r="S14" s="69"/>
      <c r="T14" s="69"/>
      <c r="U14" s="70"/>
      <c r="V14" s="73" t="s">
        <v>22</v>
      </c>
      <c r="W14" s="74"/>
      <c r="X14" s="74"/>
      <c r="Y14" s="114"/>
      <c r="Z14" s="114"/>
      <c r="AA14" s="114"/>
      <c r="AB14" s="66" t="s">
        <v>23</v>
      </c>
      <c r="AC14" s="67"/>
      <c r="AD14" s="69" t="s">
        <v>24</v>
      </c>
      <c r="AE14" s="70"/>
      <c r="AF14" s="75" t="s">
        <v>25</v>
      </c>
      <c r="AG14" s="76"/>
      <c r="AH14" s="77" t="s">
        <v>26</v>
      </c>
      <c r="AI14" s="69"/>
      <c r="AJ14" s="67"/>
      <c r="AK14" s="67"/>
      <c r="AL14" s="69"/>
      <c r="AM14" s="70"/>
      <c r="AN14" s="74"/>
      <c r="AO14" s="74"/>
      <c r="AP14" s="146" t="s">
        <v>27</v>
      </c>
      <c r="AQ14" s="147"/>
      <c r="AR14" s="147"/>
      <c r="AS14" s="147"/>
      <c r="AT14" s="147"/>
      <c r="AU14" s="148"/>
      <c r="AV14" s="104"/>
      <c r="AW14" s="104"/>
      <c r="AX14" s="105"/>
      <c r="AY14" s="78"/>
      <c r="AZ14" s="79" t="s">
        <v>28</v>
      </c>
      <c r="BA14" s="79"/>
      <c r="BB14" s="79"/>
      <c r="BC14" s="101" t="s">
        <v>29</v>
      </c>
      <c r="BD14" s="99" t="e">
        <f>+#REF!</f>
        <v>#REF!</v>
      </c>
      <c r="BE14" s="98" t="s">
        <v>80</v>
      </c>
      <c r="BF14" s="36" t="s">
        <v>30</v>
      </c>
      <c r="BG14" s="79"/>
      <c r="BH14" s="79"/>
      <c r="BI14" s="101" t="s">
        <v>29</v>
      </c>
      <c r="BJ14" s="47" t="e">
        <f>+#REF!</f>
        <v>#REF!</v>
      </c>
      <c r="BK14" s="102" t="s">
        <v>80</v>
      </c>
      <c r="BL14" s="100"/>
      <c r="BM14" s="37"/>
      <c r="BN14" s="36" t="s">
        <v>31</v>
      </c>
      <c r="BO14" s="79"/>
      <c r="BP14" s="35"/>
      <c r="BQ14" s="36" t="s">
        <v>32</v>
      </c>
      <c r="BR14" s="79"/>
      <c r="BS14" s="35"/>
      <c r="BT14" s="38"/>
      <c r="BU14" s="34"/>
      <c r="BV14" s="37"/>
      <c r="BW14" s="129" t="s">
        <v>104</v>
      </c>
      <c r="BX14" s="130"/>
      <c r="BY14" s="130"/>
      <c r="BZ14" s="130"/>
      <c r="CA14" s="130"/>
      <c r="CB14" s="130"/>
      <c r="CC14" s="131"/>
      <c r="CD14" s="138" t="s">
        <v>114</v>
      </c>
      <c r="CE14" s="139"/>
      <c r="CF14" s="139"/>
      <c r="CG14" s="139"/>
      <c r="CH14" s="139"/>
      <c r="CI14" s="140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</row>
    <row r="15" spans="1:253" s="47" customFormat="1" ht="61.5" customHeight="1">
      <c r="A15" s="41" t="s">
        <v>33</v>
      </c>
      <c r="B15" s="42" t="s">
        <v>34</v>
      </c>
      <c r="C15" s="42" t="s">
        <v>35</v>
      </c>
      <c r="D15" s="42"/>
      <c r="E15" s="42"/>
      <c r="F15" s="42" t="s">
        <v>36</v>
      </c>
      <c r="G15" s="42" t="s">
        <v>37</v>
      </c>
      <c r="H15" s="43" t="s">
        <v>38</v>
      </c>
      <c r="I15" s="43" t="s">
        <v>39</v>
      </c>
      <c r="J15" s="43" t="s">
        <v>40</v>
      </c>
      <c r="K15" s="43" t="s">
        <v>41</v>
      </c>
      <c r="L15" s="43" t="s">
        <v>42</v>
      </c>
      <c r="M15" s="43" t="s">
        <v>43</v>
      </c>
      <c r="N15" s="43" t="s">
        <v>44</v>
      </c>
      <c r="O15" s="43" t="s">
        <v>45</v>
      </c>
      <c r="P15" s="43" t="s">
        <v>46</v>
      </c>
      <c r="Q15" s="43" t="s">
        <v>47</v>
      </c>
      <c r="R15" s="42" t="s">
        <v>48</v>
      </c>
      <c r="S15" s="43" t="s">
        <v>49</v>
      </c>
      <c r="T15" s="43" t="s">
        <v>50</v>
      </c>
      <c r="U15" s="42" t="s">
        <v>51</v>
      </c>
      <c r="V15" s="43" t="s">
        <v>52</v>
      </c>
      <c r="W15" s="43"/>
      <c r="X15" s="43"/>
      <c r="Y15" s="43" t="s">
        <v>118</v>
      </c>
      <c r="Z15" s="43"/>
      <c r="AA15" s="43"/>
      <c r="AB15" s="43" t="s">
        <v>53</v>
      </c>
      <c r="AC15" s="43" t="s">
        <v>54</v>
      </c>
      <c r="AD15" s="43" t="s">
        <v>53</v>
      </c>
      <c r="AE15" s="43" t="s">
        <v>54</v>
      </c>
      <c r="AF15" s="43" t="s">
        <v>55</v>
      </c>
      <c r="AG15" s="43" t="s">
        <v>56</v>
      </c>
      <c r="AH15" s="149" t="s">
        <v>55</v>
      </c>
      <c r="AI15" s="150"/>
      <c r="AJ15" s="43"/>
      <c r="AK15" s="43"/>
      <c r="AL15" s="149" t="s">
        <v>56</v>
      </c>
      <c r="AM15" s="150"/>
      <c r="AN15" s="43"/>
      <c r="AO15" s="43"/>
      <c r="AP15" s="149" t="s">
        <v>55</v>
      </c>
      <c r="AQ15" s="150"/>
      <c r="AR15" s="43"/>
      <c r="AS15" s="43"/>
      <c r="AT15" s="149" t="s">
        <v>56</v>
      </c>
      <c r="AU15" s="150"/>
      <c r="AV15" s="43"/>
      <c r="AW15" s="43"/>
      <c r="AX15" s="103" t="s">
        <v>57</v>
      </c>
      <c r="AY15" s="44" t="s">
        <v>33</v>
      </c>
      <c r="AZ15" s="43" t="s">
        <v>58</v>
      </c>
      <c r="BA15" s="43" t="s">
        <v>59</v>
      </c>
      <c r="BB15" s="43" t="s">
        <v>60</v>
      </c>
      <c r="BC15" s="43" t="s">
        <v>61</v>
      </c>
      <c r="BD15" s="45" t="s">
        <v>62</v>
      </c>
      <c r="BE15" s="43" t="s">
        <v>63</v>
      </c>
      <c r="BF15" s="43" t="s">
        <v>58</v>
      </c>
      <c r="BG15" s="43" t="s">
        <v>59</v>
      </c>
      <c r="BH15" s="43" t="s">
        <v>60</v>
      </c>
      <c r="BI15" s="43" t="s">
        <v>61</v>
      </c>
      <c r="BJ15" s="43" t="s">
        <v>62</v>
      </c>
      <c r="BK15" s="43" t="s">
        <v>63</v>
      </c>
      <c r="BL15" s="43" t="s">
        <v>64</v>
      </c>
      <c r="BM15" s="43" t="s">
        <v>65</v>
      </c>
      <c r="BN15" s="43" t="s">
        <v>66</v>
      </c>
      <c r="BO15" s="43" t="s">
        <v>67</v>
      </c>
      <c r="BP15" s="43" t="s">
        <v>68</v>
      </c>
      <c r="BQ15" s="43" t="s">
        <v>66</v>
      </c>
      <c r="BR15" s="43" t="s">
        <v>67</v>
      </c>
      <c r="BS15" s="43" t="s">
        <v>68</v>
      </c>
      <c r="BT15" s="43" t="s">
        <v>69</v>
      </c>
      <c r="BU15" s="43" t="s">
        <v>70</v>
      </c>
      <c r="BV15" s="43" t="s">
        <v>71</v>
      </c>
      <c r="BW15" s="132" t="s">
        <v>105</v>
      </c>
      <c r="BX15" s="134" t="s">
        <v>106</v>
      </c>
      <c r="BY15" s="132" t="s">
        <v>107</v>
      </c>
      <c r="BZ15" s="141" t="s">
        <v>108</v>
      </c>
      <c r="CA15" s="142"/>
      <c r="CB15" s="143" t="s">
        <v>109</v>
      </c>
      <c r="CC15" s="132" t="s">
        <v>110</v>
      </c>
      <c r="CD15" s="127" t="s">
        <v>111</v>
      </c>
      <c r="CE15" s="127" t="s">
        <v>23</v>
      </c>
      <c r="CF15" s="127" t="s">
        <v>72</v>
      </c>
      <c r="CG15" s="134" t="s">
        <v>106</v>
      </c>
      <c r="CH15" s="127" t="s">
        <v>112</v>
      </c>
      <c r="CI15" s="136" t="s">
        <v>73</v>
      </c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86" customFormat="1" ht="12.75" thickBot="1">
      <c r="A16" s="48"/>
      <c r="B16" s="49"/>
      <c r="C16" s="49" t="s">
        <v>74</v>
      </c>
      <c r="D16" s="49"/>
      <c r="E16" s="49"/>
      <c r="F16" s="49"/>
      <c r="G16" s="49"/>
      <c r="H16" s="49" t="s">
        <v>74</v>
      </c>
      <c r="I16" s="49" t="s">
        <v>75</v>
      </c>
      <c r="J16" s="49" t="s">
        <v>75</v>
      </c>
      <c r="K16" s="49"/>
      <c r="L16" s="49" t="s">
        <v>76</v>
      </c>
      <c r="M16" s="49" t="s">
        <v>77</v>
      </c>
      <c r="N16" s="49" t="s">
        <v>78</v>
      </c>
      <c r="O16" s="49" t="s">
        <v>78</v>
      </c>
      <c r="P16" s="49" t="s">
        <v>79</v>
      </c>
      <c r="Q16" s="49" t="s">
        <v>80</v>
      </c>
      <c r="R16" s="49" t="s">
        <v>81</v>
      </c>
      <c r="S16" s="49" t="s">
        <v>81</v>
      </c>
      <c r="T16" s="49" t="s">
        <v>81</v>
      </c>
      <c r="U16" s="49" t="s">
        <v>82</v>
      </c>
      <c r="V16" s="49" t="s">
        <v>116</v>
      </c>
      <c r="W16" s="49"/>
      <c r="X16" s="49"/>
      <c r="Y16" s="49" t="s">
        <v>116</v>
      </c>
      <c r="Z16" s="49"/>
      <c r="AA16" s="49"/>
      <c r="AB16" s="49" t="s">
        <v>83</v>
      </c>
      <c r="AC16" s="49" t="s">
        <v>83</v>
      </c>
      <c r="AD16" s="49" t="s">
        <v>84</v>
      </c>
      <c r="AE16" s="49" t="s">
        <v>84</v>
      </c>
      <c r="AF16" s="49" t="s">
        <v>115</v>
      </c>
      <c r="AG16" s="49" t="s">
        <v>115</v>
      </c>
      <c r="AH16" s="49" t="s">
        <v>82</v>
      </c>
      <c r="AI16" s="49" t="s">
        <v>81</v>
      </c>
      <c r="AJ16" s="49"/>
      <c r="AK16" s="49"/>
      <c r="AL16" s="49" t="s">
        <v>82</v>
      </c>
      <c r="AM16" s="49" t="s">
        <v>81</v>
      </c>
      <c r="AN16" s="49"/>
      <c r="AO16" s="49"/>
      <c r="AP16" s="49" t="s">
        <v>82</v>
      </c>
      <c r="AQ16" s="49" t="s">
        <v>81</v>
      </c>
      <c r="AR16" s="49"/>
      <c r="AS16" s="49"/>
      <c r="AT16" s="49" t="s">
        <v>82</v>
      </c>
      <c r="AU16" s="49" t="s">
        <v>81</v>
      </c>
      <c r="AV16" s="49"/>
      <c r="AW16" s="49"/>
      <c r="AX16" s="50"/>
      <c r="AY16" s="6"/>
      <c r="AZ16" s="7" t="s">
        <v>79</v>
      </c>
      <c r="BA16" s="7" t="s">
        <v>82</v>
      </c>
      <c r="BB16" s="7" t="s">
        <v>115</v>
      </c>
      <c r="BC16" s="7" t="s">
        <v>82</v>
      </c>
      <c r="BD16" s="8" t="s">
        <v>81</v>
      </c>
      <c r="BE16" s="7"/>
      <c r="BF16" s="7" t="s">
        <v>79</v>
      </c>
      <c r="BG16" s="7" t="s">
        <v>82</v>
      </c>
      <c r="BH16" s="7" t="s">
        <v>115</v>
      </c>
      <c r="BI16" s="7" t="s">
        <v>82</v>
      </c>
      <c r="BJ16" s="7" t="s">
        <v>81</v>
      </c>
      <c r="BK16" s="7"/>
      <c r="BL16" s="7" t="s">
        <v>81</v>
      </c>
      <c r="BM16" s="7"/>
      <c r="BN16" s="7" t="s">
        <v>85</v>
      </c>
      <c r="BO16" s="7" t="s">
        <v>86</v>
      </c>
      <c r="BP16" s="7" t="s">
        <v>82</v>
      </c>
      <c r="BQ16" s="7" t="s">
        <v>85</v>
      </c>
      <c r="BR16" s="7" t="s">
        <v>86</v>
      </c>
      <c r="BS16" s="7" t="s">
        <v>82</v>
      </c>
      <c r="BT16" s="7" t="s">
        <v>80</v>
      </c>
      <c r="BU16" s="7" t="s">
        <v>82</v>
      </c>
      <c r="BV16" s="7" t="s">
        <v>87</v>
      </c>
      <c r="BW16" s="133"/>
      <c r="BX16" s="135"/>
      <c r="BY16" s="133"/>
      <c r="BZ16" s="110"/>
      <c r="CA16" s="43"/>
      <c r="CB16" s="144"/>
      <c r="CC16" s="133"/>
      <c r="CD16" s="128"/>
      <c r="CE16" s="128"/>
      <c r="CF16" s="128"/>
      <c r="CG16" s="135"/>
      <c r="CH16" s="128"/>
      <c r="CI16" s="137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87" ht="13.5" thickTop="1">
      <c r="A17" s="107">
        <v>1</v>
      </c>
      <c r="B17" s="31"/>
      <c r="C17" s="19" t="str">
        <f aca="true" t="shared" si="0" ref="C17:C47">IF(B18-B17&gt;0,(B18-B17)/(1000000/$F$6)," ")</f>
        <v> </v>
      </c>
      <c r="D17" s="31">
        <f aca="true" t="shared" si="1" ref="D17:D47">IF(ISNONTEXT(C17),C17,999999)</f>
        <v>999999</v>
      </c>
      <c r="E17" s="31">
        <f aca="true" t="shared" si="2" ref="E17:E47">IF(ISNONTEXT(C17),1,0)</f>
        <v>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1">
        <f>IF(V17&lt;&gt;0,V17,1)</f>
        <v>1</v>
      </c>
      <c r="X17" s="31">
        <f aca="true" t="shared" si="3" ref="X17:X47">IF(V17&lt;&gt;0,1,0)</f>
        <v>0</v>
      </c>
      <c r="Y17" s="31"/>
      <c r="Z17" s="31">
        <f>IF(Y17&lt;&gt;0,Y17,1)</f>
        <v>1</v>
      </c>
      <c r="AA17" s="31">
        <f>IF(Y17&lt;&gt;0,1,0)</f>
        <v>0</v>
      </c>
      <c r="AB17" s="52"/>
      <c r="AC17" s="52"/>
      <c r="AD17" s="52"/>
      <c r="AE17" s="52"/>
      <c r="AF17" s="32"/>
      <c r="AG17" s="32"/>
      <c r="AH17" s="32"/>
      <c r="AI17" s="21" t="str">
        <f aca="true" t="shared" si="4" ref="AI17:AI47">IF(AH17&lt;&gt;0,$C17*AH17*8.34," ")</f>
        <v> </v>
      </c>
      <c r="AJ17" s="31">
        <f aca="true" t="shared" si="5" ref="AJ17:AJ47">IF(AH17&lt;&gt;0,AI17,99999)</f>
        <v>99999</v>
      </c>
      <c r="AK17" s="31">
        <f aca="true" t="shared" si="6" ref="AK17:AK47">IF(AH17&lt;&gt;0,1,0)</f>
        <v>0</v>
      </c>
      <c r="AL17" s="32"/>
      <c r="AM17" s="21" t="str">
        <f aca="true" t="shared" si="7" ref="AM17:AM47">IF(AL17&lt;&gt;0,$C17*AL17*8.34," ")</f>
        <v> </v>
      </c>
      <c r="AN17" s="31">
        <f aca="true" t="shared" si="8" ref="AN17:AN47">IF(AL17&lt;&gt;0,AM17,99999)</f>
        <v>99999</v>
      </c>
      <c r="AO17" s="31">
        <f aca="true" t="shared" si="9" ref="AO17:AO47">IF(AL17&lt;&gt;0,1,0)</f>
        <v>0</v>
      </c>
      <c r="AP17" s="32"/>
      <c r="AQ17" s="21" t="str">
        <f aca="true" t="shared" si="10" ref="AQ17:AQ47">IF(AP17&lt;&gt;0,$C17*AP17*8.34," ")</f>
        <v> </v>
      </c>
      <c r="AR17" s="31">
        <f aca="true" t="shared" si="11" ref="AR17:AR47">IF(AP17&lt;&gt;0,AQ17,99999)</f>
        <v>99999</v>
      </c>
      <c r="AS17" s="31">
        <f aca="true" t="shared" si="12" ref="AS17:AS47">IF(AP17&lt;&gt;0,1,0)</f>
        <v>0</v>
      </c>
      <c r="AT17" s="32"/>
      <c r="AU17" s="21" t="str">
        <f aca="true" t="shared" si="13" ref="AU17:AU47">IF(AT17&lt;&gt;0,$C17*AT17*8.34," ")</f>
        <v> </v>
      </c>
      <c r="AV17" s="31">
        <f aca="true" t="shared" si="14" ref="AV17:AV47">IF(AT17&lt;&gt;0,AU17,99999)</f>
        <v>99999</v>
      </c>
      <c r="AW17" s="31">
        <f aca="true" t="shared" si="15" ref="AW17:AW47">IF(AT17&lt;&gt;0,1,0)</f>
        <v>0</v>
      </c>
      <c r="AX17" s="80"/>
      <c r="AY17" s="29">
        <v>1</v>
      </c>
      <c r="AZ17" s="31"/>
      <c r="BA17" s="31"/>
      <c r="BB17" s="31"/>
      <c r="BC17" s="31"/>
      <c r="BD17" s="15" t="str">
        <f>IF(BC17&lt;&gt;0,BC17*#REF!/1000000*8.34," ")</f>
        <v> </v>
      </c>
      <c r="BE17" s="13" t="str">
        <f>IF(AND(BC17&lt;&gt;0,BB17&lt;&gt;0),BB17/BC17*1000," ")</f>
        <v> </v>
      </c>
      <c r="BF17" s="31"/>
      <c r="BG17" s="31"/>
      <c r="BH17" s="96"/>
      <c r="BI17" s="31"/>
      <c r="BJ17" s="15" t="str">
        <f>IF(BI17&lt;&gt;0,BI17*#REF!*8.34," ")</f>
        <v> </v>
      </c>
      <c r="BK17" s="13" t="str">
        <f aca="true" t="shared" si="16" ref="BK17:BK47">IF(BI17&lt;&gt;0,BH17/BI17*1000," ")</f>
        <v> </v>
      </c>
      <c r="BL17" s="24">
        <f>IF(AND(BD17=" ",BJ17=" "),"",IF(BD17=" ",BJ17/1000,IF(BJ17=" ",BD17/1000,(BD17+BJ17)/1000)))</f>
      </c>
      <c r="BM17" s="31"/>
      <c r="BN17" s="31"/>
      <c r="BO17" s="31"/>
      <c r="BP17" s="31"/>
      <c r="BQ17" s="31"/>
      <c r="BR17" s="31"/>
      <c r="BS17" s="31"/>
      <c r="BT17" s="31"/>
      <c r="BU17" s="31"/>
      <c r="BV17" s="13" t="str">
        <f aca="true" t="shared" si="17" ref="BV17:BV47">IF(BT17&lt;&gt;0,BT17*BU17*8.34/1000000," ")</f>
        <v> </v>
      </c>
      <c r="BW17" s="7" t="s">
        <v>80</v>
      </c>
      <c r="BX17" s="111" t="s">
        <v>82</v>
      </c>
      <c r="BY17" s="7" t="s">
        <v>113</v>
      </c>
      <c r="BZ17" s="7"/>
      <c r="CA17"/>
      <c r="CB17" s="7" t="s">
        <v>86</v>
      </c>
      <c r="CC17" s="7"/>
      <c r="CD17" s="7" t="s">
        <v>81</v>
      </c>
      <c r="CE17" s="7" t="s">
        <v>83</v>
      </c>
      <c r="CF17" s="7"/>
      <c r="CG17" s="9" t="s">
        <v>86</v>
      </c>
      <c r="CH17" s="7"/>
      <c r="CI17" s="10"/>
    </row>
    <row r="18" spans="1:87" ht="12.75">
      <c r="A18" s="107">
        <v>2</v>
      </c>
      <c r="B18" s="31"/>
      <c r="C18" s="20" t="str">
        <f t="shared" si="0"/>
        <v> </v>
      </c>
      <c r="D18" s="31">
        <f t="shared" si="1"/>
        <v>999999</v>
      </c>
      <c r="E18" s="31">
        <f t="shared" si="2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1">
        <f aca="true" t="shared" si="18" ref="W18:W47">IF(V18&lt;&gt;0,V18*W17,W17)</f>
        <v>1</v>
      </c>
      <c r="X18" s="31">
        <f t="shared" si="3"/>
        <v>0</v>
      </c>
      <c r="Y18" s="31"/>
      <c r="Z18" s="31">
        <f aca="true" t="shared" si="19" ref="Z18:Z47">IF(Y18&lt;&gt;0,Y18*Z17,Z17)</f>
        <v>1</v>
      </c>
      <c r="AA18" s="31">
        <f aca="true" t="shared" si="20" ref="AA18:AA47">IF(Y18&lt;&gt;0,1,0)</f>
        <v>0</v>
      </c>
      <c r="AB18" s="52"/>
      <c r="AC18" s="52"/>
      <c r="AD18" s="52"/>
      <c r="AE18" s="52"/>
      <c r="AF18" s="32"/>
      <c r="AG18" s="32"/>
      <c r="AH18" s="32"/>
      <c r="AI18" s="21" t="str">
        <f t="shared" si="4"/>
        <v> </v>
      </c>
      <c r="AJ18" s="31">
        <f t="shared" si="5"/>
        <v>99999</v>
      </c>
      <c r="AK18" s="31">
        <f t="shared" si="6"/>
        <v>0</v>
      </c>
      <c r="AL18" s="32"/>
      <c r="AM18" s="21" t="str">
        <f t="shared" si="7"/>
        <v> </v>
      </c>
      <c r="AN18" s="31">
        <f t="shared" si="8"/>
        <v>99999</v>
      </c>
      <c r="AO18" s="31">
        <f t="shared" si="9"/>
        <v>0</v>
      </c>
      <c r="AP18" s="32"/>
      <c r="AQ18" s="21" t="str">
        <f t="shared" si="10"/>
        <v> </v>
      </c>
      <c r="AR18" s="31">
        <f t="shared" si="11"/>
        <v>99999</v>
      </c>
      <c r="AS18" s="31">
        <f t="shared" si="12"/>
        <v>0</v>
      </c>
      <c r="AT18" s="32"/>
      <c r="AU18" s="21" t="str">
        <f t="shared" si="13"/>
        <v> </v>
      </c>
      <c r="AV18" s="31">
        <f t="shared" si="14"/>
        <v>99999</v>
      </c>
      <c r="AW18" s="31">
        <f t="shared" si="15"/>
        <v>0</v>
      </c>
      <c r="AX18" s="80"/>
      <c r="AY18" s="29">
        <v>2</v>
      </c>
      <c r="AZ18" s="31"/>
      <c r="BA18" s="31"/>
      <c r="BB18" s="31"/>
      <c r="BC18" s="31"/>
      <c r="BD18" s="15" t="str">
        <f>IF(BC18&lt;&gt;0,BC18*#REF!/1000000*8.34," ")</f>
        <v> </v>
      </c>
      <c r="BE18" s="13" t="str">
        <f aca="true" t="shared" si="21" ref="BE18:BE47">IF(BC18&lt;&gt;0,BB18/BC18*1000," ")</f>
        <v> </v>
      </c>
      <c r="BF18" s="31"/>
      <c r="BG18" s="31"/>
      <c r="BH18" s="31"/>
      <c r="BI18" s="31"/>
      <c r="BJ18" s="15" t="str">
        <f>IF(BI18&lt;&gt;0,BI18*#REF!*8.34," ")</f>
        <v> </v>
      </c>
      <c r="BK18" s="13" t="str">
        <f t="shared" si="16"/>
        <v> </v>
      </c>
      <c r="BL18" s="24">
        <f aca="true" t="shared" si="22" ref="BL18:BL47">IF(AND(BD18=" ",BJ18=" "),"",IF(BD18=" ",BJ18/1000,IF(BJ18=" ",BD18/1000,(BD18+BJ18)/1000)))</f>
      </c>
      <c r="BM18" s="31"/>
      <c r="BN18" s="31"/>
      <c r="BO18" s="31"/>
      <c r="BP18" s="31"/>
      <c r="BQ18" s="31"/>
      <c r="BR18" s="31"/>
      <c r="BS18" s="31"/>
      <c r="BT18" s="31"/>
      <c r="BU18" s="31"/>
      <c r="BV18" s="13" t="str">
        <f t="shared" si="17"/>
        <v> </v>
      </c>
      <c r="BW18" s="13"/>
      <c r="BX18" s="13"/>
      <c r="BY18" s="13"/>
      <c r="BZ18" s="13"/>
      <c r="CA18" s="13"/>
      <c r="CB18" s="13"/>
      <c r="CC18" s="13"/>
      <c r="CD18" s="31"/>
      <c r="CE18" s="31"/>
      <c r="CF18" s="31"/>
      <c r="CG18" s="31"/>
      <c r="CH18" s="31"/>
      <c r="CI18" s="90"/>
    </row>
    <row r="19" spans="1:87" ht="12.75">
      <c r="A19" s="107">
        <v>3</v>
      </c>
      <c r="B19" s="31"/>
      <c r="C19" s="20" t="str">
        <f t="shared" si="0"/>
        <v> </v>
      </c>
      <c r="D19" s="31">
        <f t="shared" si="1"/>
        <v>999999</v>
      </c>
      <c r="E19" s="31">
        <f t="shared" si="2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1">
        <f t="shared" si="18"/>
        <v>1</v>
      </c>
      <c r="X19" s="31">
        <f t="shared" si="3"/>
        <v>0</v>
      </c>
      <c r="Y19" s="31"/>
      <c r="Z19" s="31">
        <f t="shared" si="19"/>
        <v>1</v>
      </c>
      <c r="AA19" s="31">
        <f t="shared" si="20"/>
        <v>0</v>
      </c>
      <c r="AB19" s="52"/>
      <c r="AC19" s="52"/>
      <c r="AD19" s="52"/>
      <c r="AE19" s="52"/>
      <c r="AF19" s="32"/>
      <c r="AG19" s="32"/>
      <c r="AH19" s="32"/>
      <c r="AI19" s="21" t="str">
        <f t="shared" si="4"/>
        <v> </v>
      </c>
      <c r="AJ19" s="31">
        <f t="shared" si="5"/>
        <v>99999</v>
      </c>
      <c r="AK19" s="31">
        <f t="shared" si="6"/>
        <v>0</v>
      </c>
      <c r="AL19" s="32"/>
      <c r="AM19" s="21" t="str">
        <f t="shared" si="7"/>
        <v> </v>
      </c>
      <c r="AN19" s="31">
        <f t="shared" si="8"/>
        <v>99999</v>
      </c>
      <c r="AO19" s="31">
        <f t="shared" si="9"/>
        <v>0</v>
      </c>
      <c r="AP19" s="32"/>
      <c r="AQ19" s="21" t="str">
        <f t="shared" si="10"/>
        <v> </v>
      </c>
      <c r="AR19" s="31">
        <f t="shared" si="11"/>
        <v>99999</v>
      </c>
      <c r="AS19" s="31">
        <f t="shared" si="12"/>
        <v>0</v>
      </c>
      <c r="AT19" s="32"/>
      <c r="AU19" s="21" t="str">
        <f t="shared" si="13"/>
        <v> </v>
      </c>
      <c r="AV19" s="31">
        <f t="shared" si="14"/>
        <v>99999</v>
      </c>
      <c r="AW19" s="31">
        <f t="shared" si="15"/>
        <v>0</v>
      </c>
      <c r="AX19" s="80"/>
      <c r="AY19" s="29">
        <v>3</v>
      </c>
      <c r="AZ19" s="31"/>
      <c r="BA19" s="31"/>
      <c r="BB19" s="31"/>
      <c r="BC19" s="31"/>
      <c r="BD19" s="15" t="str">
        <f>IF(BC19&lt;&gt;0,BC19*#REF!/1000000*8.34," ")</f>
        <v> </v>
      </c>
      <c r="BE19" s="13" t="str">
        <f t="shared" si="21"/>
        <v> </v>
      </c>
      <c r="BF19" s="31"/>
      <c r="BG19" s="31"/>
      <c r="BH19" s="31"/>
      <c r="BI19" s="31"/>
      <c r="BJ19" s="15" t="str">
        <f>IF(BI19&lt;&gt;0,BI19*#REF!*8.34," ")</f>
        <v> </v>
      </c>
      <c r="BK19" s="13" t="str">
        <f t="shared" si="16"/>
        <v> </v>
      </c>
      <c r="BL19" s="24">
        <f t="shared" si="22"/>
      </c>
      <c r="BM19" s="31"/>
      <c r="BN19" s="31"/>
      <c r="BO19" s="31"/>
      <c r="BP19" s="31"/>
      <c r="BQ19" s="31"/>
      <c r="BR19" s="31"/>
      <c r="BS19" s="31"/>
      <c r="BT19" s="31"/>
      <c r="BU19" s="31"/>
      <c r="BV19" s="13" t="str">
        <f t="shared" si="17"/>
        <v> </v>
      </c>
      <c r="BW19" s="13"/>
      <c r="BX19" s="13"/>
      <c r="BY19" s="13"/>
      <c r="BZ19" s="13"/>
      <c r="CA19" s="13"/>
      <c r="CB19" s="13"/>
      <c r="CC19" s="13"/>
      <c r="CD19" s="31"/>
      <c r="CE19" s="31"/>
      <c r="CF19" s="31"/>
      <c r="CG19" s="31"/>
      <c r="CH19" s="31"/>
      <c r="CI19" s="90"/>
    </row>
    <row r="20" spans="1:87" ht="12.75">
      <c r="A20" s="107">
        <v>4</v>
      </c>
      <c r="B20" s="31"/>
      <c r="C20" s="20" t="str">
        <f t="shared" si="0"/>
        <v> </v>
      </c>
      <c r="D20" s="31">
        <f t="shared" si="1"/>
        <v>999999</v>
      </c>
      <c r="E20" s="31">
        <f t="shared" si="2"/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>
        <f t="shared" si="18"/>
        <v>1</v>
      </c>
      <c r="X20" s="31">
        <f t="shared" si="3"/>
        <v>0</v>
      </c>
      <c r="Y20" s="31"/>
      <c r="Z20" s="31">
        <f t="shared" si="19"/>
        <v>1</v>
      </c>
      <c r="AA20" s="31">
        <f t="shared" si="20"/>
        <v>0</v>
      </c>
      <c r="AB20" s="52"/>
      <c r="AC20" s="52"/>
      <c r="AD20" s="52"/>
      <c r="AE20" s="52"/>
      <c r="AF20" s="32"/>
      <c r="AG20" s="32"/>
      <c r="AH20" s="32"/>
      <c r="AI20" s="21" t="str">
        <f t="shared" si="4"/>
        <v> </v>
      </c>
      <c r="AJ20" s="31">
        <f t="shared" si="5"/>
        <v>99999</v>
      </c>
      <c r="AK20" s="31">
        <f t="shared" si="6"/>
        <v>0</v>
      </c>
      <c r="AL20" s="32"/>
      <c r="AM20" s="21" t="str">
        <f t="shared" si="7"/>
        <v> </v>
      </c>
      <c r="AN20" s="31">
        <f t="shared" si="8"/>
        <v>99999</v>
      </c>
      <c r="AO20" s="31">
        <f t="shared" si="9"/>
        <v>0</v>
      </c>
      <c r="AP20" s="32"/>
      <c r="AQ20" s="21" t="str">
        <f t="shared" si="10"/>
        <v> </v>
      </c>
      <c r="AR20" s="31">
        <f t="shared" si="11"/>
        <v>99999</v>
      </c>
      <c r="AS20" s="31">
        <f t="shared" si="12"/>
        <v>0</v>
      </c>
      <c r="AT20" s="32"/>
      <c r="AU20" s="21" t="str">
        <f t="shared" si="13"/>
        <v> </v>
      </c>
      <c r="AV20" s="31">
        <f t="shared" si="14"/>
        <v>99999</v>
      </c>
      <c r="AW20" s="31">
        <f t="shared" si="15"/>
        <v>0</v>
      </c>
      <c r="AX20" s="80"/>
      <c r="AY20" s="29">
        <v>4</v>
      </c>
      <c r="AZ20" s="31"/>
      <c r="BA20" s="31"/>
      <c r="BB20" s="31"/>
      <c r="BC20" s="31"/>
      <c r="BD20" s="15" t="str">
        <f>IF(BC20&lt;&gt;0,BC20*#REF!/1000000*8.34," ")</f>
        <v> </v>
      </c>
      <c r="BE20" s="13" t="str">
        <f t="shared" si="21"/>
        <v> </v>
      </c>
      <c r="BF20" s="31"/>
      <c r="BG20" s="31"/>
      <c r="BH20" s="31"/>
      <c r="BI20" s="31"/>
      <c r="BJ20" s="15" t="str">
        <f>IF(BI20&lt;&gt;0,BI20*#REF!*8.34," ")</f>
        <v> </v>
      </c>
      <c r="BK20" s="13" t="str">
        <f t="shared" si="16"/>
        <v> </v>
      </c>
      <c r="BL20" s="24">
        <f t="shared" si="22"/>
      </c>
      <c r="BM20" s="31"/>
      <c r="BN20" s="31"/>
      <c r="BO20" s="31"/>
      <c r="BP20" s="31"/>
      <c r="BQ20" s="31"/>
      <c r="BR20" s="31"/>
      <c r="BS20" s="31"/>
      <c r="BT20" s="31"/>
      <c r="BU20" s="31"/>
      <c r="BV20" s="13" t="str">
        <f t="shared" si="17"/>
        <v> </v>
      </c>
      <c r="BW20" s="13"/>
      <c r="BX20" s="13"/>
      <c r="BY20" s="13"/>
      <c r="BZ20" s="13"/>
      <c r="CA20" s="13"/>
      <c r="CB20" s="13"/>
      <c r="CC20" s="13"/>
      <c r="CD20" s="31"/>
      <c r="CE20" s="31"/>
      <c r="CF20" s="31"/>
      <c r="CG20" s="31"/>
      <c r="CH20" s="31"/>
      <c r="CI20" s="90"/>
    </row>
    <row r="21" spans="1:87" ht="12.75">
      <c r="A21" s="107">
        <v>5</v>
      </c>
      <c r="B21" s="31"/>
      <c r="C21" s="20" t="str">
        <f t="shared" si="0"/>
        <v> </v>
      </c>
      <c r="D21" s="31">
        <f t="shared" si="1"/>
        <v>999999</v>
      </c>
      <c r="E21" s="31">
        <f t="shared" si="2"/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1">
        <f t="shared" si="18"/>
        <v>1</v>
      </c>
      <c r="X21" s="31">
        <f t="shared" si="3"/>
        <v>0</v>
      </c>
      <c r="Y21" s="31"/>
      <c r="Z21" s="31">
        <f t="shared" si="19"/>
        <v>1</v>
      </c>
      <c r="AA21" s="31">
        <f t="shared" si="20"/>
        <v>0</v>
      </c>
      <c r="AB21" s="52"/>
      <c r="AC21" s="52"/>
      <c r="AD21" s="52"/>
      <c r="AE21" s="52"/>
      <c r="AF21" s="32"/>
      <c r="AG21" s="32"/>
      <c r="AH21" s="32"/>
      <c r="AI21" s="21" t="str">
        <f t="shared" si="4"/>
        <v> </v>
      </c>
      <c r="AJ21" s="31">
        <f t="shared" si="5"/>
        <v>99999</v>
      </c>
      <c r="AK21" s="31">
        <f t="shared" si="6"/>
        <v>0</v>
      </c>
      <c r="AL21" s="32"/>
      <c r="AM21" s="21" t="str">
        <f t="shared" si="7"/>
        <v> </v>
      </c>
      <c r="AN21" s="31">
        <f t="shared" si="8"/>
        <v>99999</v>
      </c>
      <c r="AO21" s="31">
        <f t="shared" si="9"/>
        <v>0</v>
      </c>
      <c r="AP21" s="32"/>
      <c r="AQ21" s="21" t="str">
        <f t="shared" si="10"/>
        <v> </v>
      </c>
      <c r="AR21" s="31">
        <f t="shared" si="11"/>
        <v>99999</v>
      </c>
      <c r="AS21" s="31">
        <f t="shared" si="12"/>
        <v>0</v>
      </c>
      <c r="AT21" s="32"/>
      <c r="AU21" s="21" t="str">
        <f t="shared" si="13"/>
        <v> </v>
      </c>
      <c r="AV21" s="31">
        <f t="shared" si="14"/>
        <v>99999</v>
      </c>
      <c r="AW21" s="31">
        <f t="shared" si="15"/>
        <v>0</v>
      </c>
      <c r="AX21" s="80"/>
      <c r="AY21" s="29">
        <v>5</v>
      </c>
      <c r="AZ21" s="31"/>
      <c r="BA21" s="31"/>
      <c r="BB21" s="31"/>
      <c r="BC21" s="31"/>
      <c r="BD21" s="15" t="str">
        <f>IF(BC21&lt;&gt;0,BC21*#REF!/1000000*8.34," ")</f>
        <v> </v>
      </c>
      <c r="BE21" s="13" t="str">
        <f t="shared" si="21"/>
        <v> </v>
      </c>
      <c r="BF21" s="31"/>
      <c r="BG21" s="31"/>
      <c r="BH21" s="31"/>
      <c r="BI21" s="31"/>
      <c r="BJ21" s="15" t="str">
        <f>IF(BI21&lt;&gt;0,BI21*#REF!*8.34," ")</f>
        <v> </v>
      </c>
      <c r="BK21" s="13" t="str">
        <f t="shared" si="16"/>
        <v> </v>
      </c>
      <c r="BL21" s="24">
        <f t="shared" si="22"/>
      </c>
      <c r="BM21" s="31"/>
      <c r="BN21" s="31"/>
      <c r="BO21" s="31"/>
      <c r="BP21" s="31"/>
      <c r="BQ21" s="31"/>
      <c r="BR21" s="31"/>
      <c r="BS21" s="31"/>
      <c r="BT21" s="31"/>
      <c r="BU21" s="31"/>
      <c r="BV21" s="13" t="str">
        <f t="shared" si="17"/>
        <v> </v>
      </c>
      <c r="BW21" s="13"/>
      <c r="BX21" s="13"/>
      <c r="BY21" s="13"/>
      <c r="BZ21" s="13"/>
      <c r="CA21" s="13"/>
      <c r="CB21" s="13"/>
      <c r="CC21" s="13"/>
      <c r="CD21" s="31"/>
      <c r="CE21" s="31"/>
      <c r="CF21" s="31"/>
      <c r="CG21" s="31"/>
      <c r="CH21" s="31"/>
      <c r="CI21" s="90"/>
    </row>
    <row r="22" spans="1:87" ht="12.75">
      <c r="A22" s="107">
        <v>6</v>
      </c>
      <c r="B22" s="31"/>
      <c r="C22" s="20" t="str">
        <f t="shared" si="0"/>
        <v> </v>
      </c>
      <c r="D22" s="31">
        <f t="shared" si="1"/>
        <v>999999</v>
      </c>
      <c r="E22" s="31">
        <f t="shared" si="2"/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1">
        <f t="shared" si="18"/>
        <v>1</v>
      </c>
      <c r="X22" s="31">
        <f t="shared" si="3"/>
        <v>0</v>
      </c>
      <c r="Y22" s="31"/>
      <c r="Z22" s="31">
        <f t="shared" si="19"/>
        <v>1</v>
      </c>
      <c r="AA22" s="31">
        <f t="shared" si="20"/>
        <v>0</v>
      </c>
      <c r="AB22" s="52"/>
      <c r="AC22" s="52"/>
      <c r="AD22" s="52"/>
      <c r="AE22" s="52"/>
      <c r="AF22" s="32"/>
      <c r="AG22" s="32"/>
      <c r="AH22" s="32"/>
      <c r="AI22" s="21" t="str">
        <f t="shared" si="4"/>
        <v> </v>
      </c>
      <c r="AJ22" s="31">
        <f t="shared" si="5"/>
        <v>99999</v>
      </c>
      <c r="AK22" s="31">
        <f t="shared" si="6"/>
        <v>0</v>
      </c>
      <c r="AL22" s="32"/>
      <c r="AM22" s="21" t="str">
        <f t="shared" si="7"/>
        <v> </v>
      </c>
      <c r="AN22" s="31">
        <f t="shared" si="8"/>
        <v>99999</v>
      </c>
      <c r="AO22" s="31">
        <f t="shared" si="9"/>
        <v>0</v>
      </c>
      <c r="AP22" s="32"/>
      <c r="AQ22" s="21" t="str">
        <f t="shared" si="10"/>
        <v> </v>
      </c>
      <c r="AR22" s="31">
        <f t="shared" si="11"/>
        <v>99999</v>
      </c>
      <c r="AS22" s="31">
        <f t="shared" si="12"/>
        <v>0</v>
      </c>
      <c r="AT22" s="32"/>
      <c r="AU22" s="21" t="str">
        <f t="shared" si="13"/>
        <v> </v>
      </c>
      <c r="AV22" s="31">
        <f t="shared" si="14"/>
        <v>99999</v>
      </c>
      <c r="AW22" s="31">
        <f t="shared" si="15"/>
        <v>0</v>
      </c>
      <c r="AX22" s="80"/>
      <c r="AY22" s="29">
        <v>6</v>
      </c>
      <c r="AZ22" s="31"/>
      <c r="BA22" s="31"/>
      <c r="BB22" s="31"/>
      <c r="BC22" s="31"/>
      <c r="BD22" s="15" t="str">
        <f>IF(BC22&lt;&gt;0,BC22*#REF!/1000000*8.34," ")</f>
        <v> </v>
      </c>
      <c r="BE22" s="13" t="str">
        <f t="shared" si="21"/>
        <v> </v>
      </c>
      <c r="BF22" s="31"/>
      <c r="BG22" s="31"/>
      <c r="BH22" s="31"/>
      <c r="BI22" s="31"/>
      <c r="BJ22" s="15" t="str">
        <f>IF(BI22&lt;&gt;0,BI22*#REF!*8.34," ")</f>
        <v> </v>
      </c>
      <c r="BK22" s="13" t="str">
        <f t="shared" si="16"/>
        <v> </v>
      </c>
      <c r="BL22" s="24">
        <f t="shared" si="22"/>
      </c>
      <c r="BM22" s="31"/>
      <c r="BN22" s="31"/>
      <c r="BO22" s="31"/>
      <c r="BP22" s="31"/>
      <c r="BQ22" s="31"/>
      <c r="BR22" s="31"/>
      <c r="BS22" s="31"/>
      <c r="BT22" s="31"/>
      <c r="BU22" s="31"/>
      <c r="BV22" s="13" t="str">
        <f t="shared" si="17"/>
        <v> </v>
      </c>
      <c r="BW22" s="13"/>
      <c r="BX22" s="13"/>
      <c r="BY22" s="13"/>
      <c r="BZ22" s="13"/>
      <c r="CA22" s="13"/>
      <c r="CB22" s="13"/>
      <c r="CC22" s="13"/>
      <c r="CD22" s="31"/>
      <c r="CE22" s="31"/>
      <c r="CF22" s="31"/>
      <c r="CG22" s="31"/>
      <c r="CH22" s="31"/>
      <c r="CI22" s="90"/>
    </row>
    <row r="23" spans="1:87" ht="12.75">
      <c r="A23" s="107">
        <v>7</v>
      </c>
      <c r="B23" s="31"/>
      <c r="C23" s="20" t="str">
        <f t="shared" si="0"/>
        <v> </v>
      </c>
      <c r="D23" s="31">
        <f t="shared" si="1"/>
        <v>999999</v>
      </c>
      <c r="E23" s="31">
        <f t="shared" si="2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1">
        <f t="shared" si="18"/>
        <v>1</v>
      </c>
      <c r="X23" s="31">
        <f t="shared" si="3"/>
        <v>0</v>
      </c>
      <c r="Y23" s="31"/>
      <c r="Z23" s="31">
        <f t="shared" si="19"/>
        <v>1</v>
      </c>
      <c r="AA23" s="31">
        <f t="shared" si="20"/>
        <v>0</v>
      </c>
      <c r="AB23" s="52"/>
      <c r="AC23" s="52"/>
      <c r="AD23" s="52"/>
      <c r="AE23" s="52"/>
      <c r="AF23" s="32"/>
      <c r="AG23" s="32"/>
      <c r="AH23" s="32"/>
      <c r="AI23" s="21" t="str">
        <f t="shared" si="4"/>
        <v> </v>
      </c>
      <c r="AJ23" s="31">
        <f t="shared" si="5"/>
        <v>99999</v>
      </c>
      <c r="AK23" s="31">
        <f t="shared" si="6"/>
        <v>0</v>
      </c>
      <c r="AL23" s="32"/>
      <c r="AM23" s="21" t="str">
        <f t="shared" si="7"/>
        <v> </v>
      </c>
      <c r="AN23" s="31">
        <f t="shared" si="8"/>
        <v>99999</v>
      </c>
      <c r="AO23" s="31">
        <f t="shared" si="9"/>
        <v>0</v>
      </c>
      <c r="AP23" s="32"/>
      <c r="AQ23" s="21" t="str">
        <f t="shared" si="10"/>
        <v> </v>
      </c>
      <c r="AR23" s="31">
        <f t="shared" si="11"/>
        <v>99999</v>
      </c>
      <c r="AS23" s="31">
        <f t="shared" si="12"/>
        <v>0</v>
      </c>
      <c r="AT23" s="32"/>
      <c r="AU23" s="21" t="str">
        <f t="shared" si="13"/>
        <v> </v>
      </c>
      <c r="AV23" s="31">
        <f t="shared" si="14"/>
        <v>99999</v>
      </c>
      <c r="AW23" s="31">
        <f t="shared" si="15"/>
        <v>0</v>
      </c>
      <c r="AX23" s="80"/>
      <c r="AY23" s="29">
        <v>7</v>
      </c>
      <c r="AZ23" s="31"/>
      <c r="BA23" s="31"/>
      <c r="BB23" s="31"/>
      <c r="BC23" s="31"/>
      <c r="BD23" s="15" t="str">
        <f>IF(BC23&lt;&gt;0,BC23*#REF!/1000000*8.34," ")</f>
        <v> </v>
      </c>
      <c r="BE23" s="13" t="str">
        <f t="shared" si="21"/>
        <v> </v>
      </c>
      <c r="BF23" s="31"/>
      <c r="BG23" s="31"/>
      <c r="BH23" s="31"/>
      <c r="BI23" s="31"/>
      <c r="BJ23" s="15" t="str">
        <f>IF(BI23&lt;&gt;0,BI23*#REF!*8.34," ")</f>
        <v> </v>
      </c>
      <c r="BK23" s="13" t="str">
        <f t="shared" si="16"/>
        <v> </v>
      </c>
      <c r="BL23" s="24">
        <f t="shared" si="22"/>
      </c>
      <c r="BM23" s="31"/>
      <c r="BN23" s="31"/>
      <c r="BO23" s="31"/>
      <c r="BP23" s="31"/>
      <c r="BQ23" s="31"/>
      <c r="BR23" s="31"/>
      <c r="BS23" s="31"/>
      <c r="BT23" s="31"/>
      <c r="BU23" s="31"/>
      <c r="BV23" s="13" t="str">
        <f t="shared" si="17"/>
        <v> </v>
      </c>
      <c r="BW23" s="13"/>
      <c r="BX23" s="13"/>
      <c r="BY23" s="13"/>
      <c r="BZ23" s="13"/>
      <c r="CA23" s="13"/>
      <c r="CB23" s="13"/>
      <c r="CC23" s="13"/>
      <c r="CD23" s="31"/>
      <c r="CE23" s="31"/>
      <c r="CF23" s="31"/>
      <c r="CG23" s="31"/>
      <c r="CH23" s="31"/>
      <c r="CI23" s="90"/>
    </row>
    <row r="24" spans="1:87" ht="12.75">
      <c r="A24" s="107">
        <v>8</v>
      </c>
      <c r="B24" s="31"/>
      <c r="C24" s="20" t="str">
        <f t="shared" si="0"/>
        <v> </v>
      </c>
      <c r="D24" s="31">
        <f t="shared" si="1"/>
        <v>999999</v>
      </c>
      <c r="E24" s="31">
        <f t="shared" si="2"/>
        <v>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1">
        <f t="shared" si="18"/>
        <v>1</v>
      </c>
      <c r="X24" s="31">
        <f t="shared" si="3"/>
        <v>0</v>
      </c>
      <c r="Y24" s="31"/>
      <c r="Z24" s="31">
        <f t="shared" si="19"/>
        <v>1</v>
      </c>
      <c r="AA24" s="31">
        <f t="shared" si="20"/>
        <v>0</v>
      </c>
      <c r="AB24" s="52"/>
      <c r="AC24" s="52"/>
      <c r="AD24" s="52"/>
      <c r="AE24" s="52"/>
      <c r="AF24" s="32"/>
      <c r="AG24" s="32"/>
      <c r="AH24" s="32"/>
      <c r="AI24" s="21" t="str">
        <f t="shared" si="4"/>
        <v> </v>
      </c>
      <c r="AJ24" s="31">
        <f t="shared" si="5"/>
        <v>99999</v>
      </c>
      <c r="AK24" s="31">
        <f t="shared" si="6"/>
        <v>0</v>
      </c>
      <c r="AL24" s="32"/>
      <c r="AM24" s="21" t="str">
        <f t="shared" si="7"/>
        <v> </v>
      </c>
      <c r="AN24" s="31">
        <f t="shared" si="8"/>
        <v>99999</v>
      </c>
      <c r="AO24" s="31">
        <f t="shared" si="9"/>
        <v>0</v>
      </c>
      <c r="AP24" s="32"/>
      <c r="AQ24" s="21" t="str">
        <f t="shared" si="10"/>
        <v> </v>
      </c>
      <c r="AR24" s="31">
        <f t="shared" si="11"/>
        <v>99999</v>
      </c>
      <c r="AS24" s="31">
        <f t="shared" si="12"/>
        <v>0</v>
      </c>
      <c r="AT24" s="32"/>
      <c r="AU24" s="21" t="str">
        <f t="shared" si="13"/>
        <v> </v>
      </c>
      <c r="AV24" s="31">
        <f t="shared" si="14"/>
        <v>99999</v>
      </c>
      <c r="AW24" s="31">
        <f t="shared" si="15"/>
        <v>0</v>
      </c>
      <c r="AX24" s="80"/>
      <c r="AY24" s="29">
        <v>8</v>
      </c>
      <c r="AZ24" s="31"/>
      <c r="BA24" s="31"/>
      <c r="BB24" s="31"/>
      <c r="BC24" s="31"/>
      <c r="BD24" s="15" t="str">
        <f>IF(BC24&lt;&gt;0,BC24*#REF!/1000000*8.34," ")</f>
        <v> </v>
      </c>
      <c r="BE24" s="13" t="str">
        <f t="shared" si="21"/>
        <v> </v>
      </c>
      <c r="BF24" s="31"/>
      <c r="BG24" s="31"/>
      <c r="BH24" s="31"/>
      <c r="BI24" s="31"/>
      <c r="BJ24" s="15" t="str">
        <f>IF(BI24&lt;&gt;0,BI24*#REF!*8.34," ")</f>
        <v> </v>
      </c>
      <c r="BK24" s="13" t="str">
        <f t="shared" si="16"/>
        <v> </v>
      </c>
      <c r="BL24" s="24">
        <f t="shared" si="22"/>
      </c>
      <c r="BM24" s="31"/>
      <c r="BN24" s="31"/>
      <c r="BO24" s="31"/>
      <c r="BP24" s="31"/>
      <c r="BQ24" s="31"/>
      <c r="BR24" s="31"/>
      <c r="BS24" s="31"/>
      <c r="BT24" s="31"/>
      <c r="BU24" s="31"/>
      <c r="BV24" s="13" t="str">
        <f t="shared" si="17"/>
        <v> </v>
      </c>
      <c r="BW24" s="13"/>
      <c r="BX24" s="13"/>
      <c r="BY24" s="13"/>
      <c r="BZ24" s="13"/>
      <c r="CA24" s="13"/>
      <c r="CB24" s="13"/>
      <c r="CC24" s="13"/>
      <c r="CD24" s="31"/>
      <c r="CE24" s="31"/>
      <c r="CF24" s="31"/>
      <c r="CG24" s="31"/>
      <c r="CH24" s="31"/>
      <c r="CI24" s="90"/>
    </row>
    <row r="25" spans="1:87" ht="12.75">
      <c r="A25" s="107">
        <v>9</v>
      </c>
      <c r="B25" s="31"/>
      <c r="C25" s="20" t="str">
        <f t="shared" si="0"/>
        <v> </v>
      </c>
      <c r="D25" s="31">
        <f t="shared" si="1"/>
        <v>999999</v>
      </c>
      <c r="E25" s="31">
        <f t="shared" si="2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1">
        <f t="shared" si="18"/>
        <v>1</v>
      </c>
      <c r="X25" s="31">
        <f t="shared" si="3"/>
        <v>0</v>
      </c>
      <c r="Y25" s="31"/>
      <c r="Z25" s="31">
        <f t="shared" si="19"/>
        <v>1</v>
      </c>
      <c r="AA25" s="31">
        <f t="shared" si="20"/>
        <v>0</v>
      </c>
      <c r="AB25" s="52"/>
      <c r="AC25" s="52"/>
      <c r="AD25" s="52"/>
      <c r="AE25" s="52"/>
      <c r="AF25" s="32"/>
      <c r="AG25" s="32"/>
      <c r="AH25" s="32"/>
      <c r="AI25" s="21" t="str">
        <f t="shared" si="4"/>
        <v> </v>
      </c>
      <c r="AJ25" s="31">
        <f t="shared" si="5"/>
        <v>99999</v>
      </c>
      <c r="AK25" s="31">
        <f t="shared" si="6"/>
        <v>0</v>
      </c>
      <c r="AL25" s="32"/>
      <c r="AM25" s="21" t="str">
        <f t="shared" si="7"/>
        <v> </v>
      </c>
      <c r="AN25" s="31">
        <f t="shared" si="8"/>
        <v>99999</v>
      </c>
      <c r="AO25" s="31">
        <f t="shared" si="9"/>
        <v>0</v>
      </c>
      <c r="AP25" s="32"/>
      <c r="AQ25" s="21" t="str">
        <f t="shared" si="10"/>
        <v> </v>
      </c>
      <c r="AR25" s="31">
        <f t="shared" si="11"/>
        <v>99999</v>
      </c>
      <c r="AS25" s="31">
        <f t="shared" si="12"/>
        <v>0</v>
      </c>
      <c r="AT25" s="32"/>
      <c r="AU25" s="21" t="str">
        <f t="shared" si="13"/>
        <v> </v>
      </c>
      <c r="AV25" s="31">
        <f t="shared" si="14"/>
        <v>99999</v>
      </c>
      <c r="AW25" s="31">
        <f t="shared" si="15"/>
        <v>0</v>
      </c>
      <c r="AX25" s="80"/>
      <c r="AY25" s="29">
        <v>9</v>
      </c>
      <c r="AZ25" s="31"/>
      <c r="BA25" s="31"/>
      <c r="BB25" s="31"/>
      <c r="BC25" s="31"/>
      <c r="BD25" s="15" t="str">
        <f>IF(BC25&lt;&gt;0,BC25*#REF!/1000000*8.34," ")</f>
        <v> </v>
      </c>
      <c r="BE25" s="13" t="str">
        <f t="shared" si="21"/>
        <v> </v>
      </c>
      <c r="BF25" s="31"/>
      <c r="BG25" s="31"/>
      <c r="BH25" s="31"/>
      <c r="BI25" s="31"/>
      <c r="BJ25" s="15" t="str">
        <f>IF(BI25&lt;&gt;0,BI25*#REF!*8.34," ")</f>
        <v> </v>
      </c>
      <c r="BK25" s="13" t="str">
        <f t="shared" si="16"/>
        <v> </v>
      </c>
      <c r="BL25" s="24">
        <f t="shared" si="22"/>
      </c>
      <c r="BM25" s="31"/>
      <c r="BN25" s="31"/>
      <c r="BO25" s="31"/>
      <c r="BP25" s="31"/>
      <c r="BQ25" s="31"/>
      <c r="BR25" s="31"/>
      <c r="BS25" s="31"/>
      <c r="BT25" s="31"/>
      <c r="BU25" s="31"/>
      <c r="BV25" s="13" t="str">
        <f t="shared" si="17"/>
        <v> </v>
      </c>
      <c r="BW25" s="13"/>
      <c r="BX25" s="13"/>
      <c r="BY25" s="13"/>
      <c r="BZ25" s="13"/>
      <c r="CA25" s="13"/>
      <c r="CB25" s="13"/>
      <c r="CC25" s="13"/>
      <c r="CD25" s="31"/>
      <c r="CE25" s="31"/>
      <c r="CF25" s="31"/>
      <c r="CG25" s="31"/>
      <c r="CH25" s="31"/>
      <c r="CI25" s="90"/>
    </row>
    <row r="26" spans="1:87" ht="12.75">
      <c r="A26" s="107">
        <v>10</v>
      </c>
      <c r="B26" s="31"/>
      <c r="C26" s="20" t="str">
        <f t="shared" si="0"/>
        <v> </v>
      </c>
      <c r="D26" s="31">
        <f t="shared" si="1"/>
        <v>999999</v>
      </c>
      <c r="E26" s="31">
        <f t="shared" si="2"/>
        <v>0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1">
        <f t="shared" si="18"/>
        <v>1</v>
      </c>
      <c r="X26" s="31">
        <f t="shared" si="3"/>
        <v>0</v>
      </c>
      <c r="Y26" s="31"/>
      <c r="Z26" s="31">
        <f t="shared" si="19"/>
        <v>1</v>
      </c>
      <c r="AA26" s="31">
        <f t="shared" si="20"/>
        <v>0</v>
      </c>
      <c r="AB26" s="52"/>
      <c r="AC26" s="52"/>
      <c r="AD26" s="52"/>
      <c r="AE26" s="52"/>
      <c r="AF26" s="32"/>
      <c r="AG26" s="32"/>
      <c r="AH26" s="32"/>
      <c r="AI26" s="21" t="str">
        <f t="shared" si="4"/>
        <v> </v>
      </c>
      <c r="AJ26" s="31">
        <f t="shared" si="5"/>
        <v>99999</v>
      </c>
      <c r="AK26" s="31">
        <f t="shared" si="6"/>
        <v>0</v>
      </c>
      <c r="AL26" s="32"/>
      <c r="AM26" s="21" t="str">
        <f t="shared" si="7"/>
        <v> </v>
      </c>
      <c r="AN26" s="31">
        <f t="shared" si="8"/>
        <v>99999</v>
      </c>
      <c r="AO26" s="31">
        <f t="shared" si="9"/>
        <v>0</v>
      </c>
      <c r="AP26" s="32"/>
      <c r="AQ26" s="21" t="str">
        <f t="shared" si="10"/>
        <v> </v>
      </c>
      <c r="AR26" s="31">
        <f t="shared" si="11"/>
        <v>99999</v>
      </c>
      <c r="AS26" s="31">
        <f t="shared" si="12"/>
        <v>0</v>
      </c>
      <c r="AT26" s="32"/>
      <c r="AU26" s="21" t="str">
        <f t="shared" si="13"/>
        <v> </v>
      </c>
      <c r="AV26" s="31">
        <f t="shared" si="14"/>
        <v>99999</v>
      </c>
      <c r="AW26" s="31">
        <f t="shared" si="15"/>
        <v>0</v>
      </c>
      <c r="AX26" s="80"/>
      <c r="AY26" s="29">
        <v>10</v>
      </c>
      <c r="AZ26" s="31"/>
      <c r="BA26" s="31"/>
      <c r="BB26" s="31"/>
      <c r="BC26" s="31"/>
      <c r="BD26" s="15" t="str">
        <f>IF(BC26&lt;&gt;0,BC26*#REF!/1000000*8.34," ")</f>
        <v> </v>
      </c>
      <c r="BE26" s="13" t="str">
        <f t="shared" si="21"/>
        <v> </v>
      </c>
      <c r="BF26" s="31"/>
      <c r="BG26" s="31"/>
      <c r="BH26" s="31"/>
      <c r="BI26" s="31"/>
      <c r="BJ26" s="15" t="str">
        <f>IF(BI26&lt;&gt;0,BI26*#REF!*8.34," ")</f>
        <v> </v>
      </c>
      <c r="BK26" s="13" t="str">
        <f t="shared" si="16"/>
        <v> </v>
      </c>
      <c r="BL26" s="24">
        <f t="shared" si="22"/>
      </c>
      <c r="BM26" s="31"/>
      <c r="BN26" s="31"/>
      <c r="BO26" s="31"/>
      <c r="BP26" s="31"/>
      <c r="BQ26" s="31"/>
      <c r="BR26" s="31"/>
      <c r="BS26" s="31"/>
      <c r="BT26" s="31"/>
      <c r="BU26" s="31"/>
      <c r="BV26" s="13" t="str">
        <f t="shared" si="17"/>
        <v> </v>
      </c>
      <c r="BW26" s="13"/>
      <c r="BX26" s="13"/>
      <c r="BY26" s="13"/>
      <c r="BZ26" s="13"/>
      <c r="CA26" s="13"/>
      <c r="CB26" s="13"/>
      <c r="CC26" s="13"/>
      <c r="CD26" s="31"/>
      <c r="CE26" s="31"/>
      <c r="CF26" s="31"/>
      <c r="CG26" s="31"/>
      <c r="CH26" s="31"/>
      <c r="CI26" s="90"/>
    </row>
    <row r="27" spans="1:87" ht="12.75">
      <c r="A27" s="107">
        <v>11</v>
      </c>
      <c r="B27" s="31"/>
      <c r="C27" s="20" t="str">
        <f t="shared" si="0"/>
        <v> </v>
      </c>
      <c r="D27" s="31">
        <f t="shared" si="1"/>
        <v>999999</v>
      </c>
      <c r="E27" s="31">
        <f t="shared" si="2"/>
        <v>0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1">
        <f t="shared" si="18"/>
        <v>1</v>
      </c>
      <c r="X27" s="31">
        <f t="shared" si="3"/>
        <v>0</v>
      </c>
      <c r="Y27" s="31"/>
      <c r="Z27" s="31">
        <f t="shared" si="19"/>
        <v>1</v>
      </c>
      <c r="AA27" s="31">
        <f t="shared" si="20"/>
        <v>0</v>
      </c>
      <c r="AB27" s="52"/>
      <c r="AC27" s="52"/>
      <c r="AD27" s="52"/>
      <c r="AE27" s="52"/>
      <c r="AF27" s="32"/>
      <c r="AG27" s="32"/>
      <c r="AH27" s="32"/>
      <c r="AI27" s="21" t="str">
        <f t="shared" si="4"/>
        <v> </v>
      </c>
      <c r="AJ27" s="31">
        <f t="shared" si="5"/>
        <v>99999</v>
      </c>
      <c r="AK27" s="31">
        <f t="shared" si="6"/>
        <v>0</v>
      </c>
      <c r="AL27" s="32"/>
      <c r="AM27" s="21" t="str">
        <f t="shared" si="7"/>
        <v> </v>
      </c>
      <c r="AN27" s="31">
        <f t="shared" si="8"/>
        <v>99999</v>
      </c>
      <c r="AO27" s="31">
        <f t="shared" si="9"/>
        <v>0</v>
      </c>
      <c r="AP27" s="32"/>
      <c r="AQ27" s="21" t="str">
        <f t="shared" si="10"/>
        <v> </v>
      </c>
      <c r="AR27" s="31">
        <f t="shared" si="11"/>
        <v>99999</v>
      </c>
      <c r="AS27" s="31">
        <f t="shared" si="12"/>
        <v>0</v>
      </c>
      <c r="AT27" s="32"/>
      <c r="AU27" s="21" t="str">
        <f t="shared" si="13"/>
        <v> </v>
      </c>
      <c r="AV27" s="31">
        <f t="shared" si="14"/>
        <v>99999</v>
      </c>
      <c r="AW27" s="31">
        <f t="shared" si="15"/>
        <v>0</v>
      </c>
      <c r="AX27" s="80"/>
      <c r="AY27" s="29">
        <v>11</v>
      </c>
      <c r="AZ27" s="31"/>
      <c r="BA27" s="31"/>
      <c r="BB27" s="31"/>
      <c r="BC27" s="31"/>
      <c r="BD27" s="15" t="str">
        <f>IF(BC27&lt;&gt;0,BC27*#REF!/1000000*8.34," ")</f>
        <v> </v>
      </c>
      <c r="BE27" s="13" t="str">
        <f t="shared" si="21"/>
        <v> </v>
      </c>
      <c r="BF27" s="31"/>
      <c r="BG27" s="31"/>
      <c r="BH27" s="31"/>
      <c r="BI27" s="31"/>
      <c r="BJ27" s="15" t="str">
        <f>IF(BI27&lt;&gt;0,BI27*#REF!*8.34," ")</f>
        <v> </v>
      </c>
      <c r="BK27" s="13" t="str">
        <f t="shared" si="16"/>
        <v> </v>
      </c>
      <c r="BL27" s="24">
        <f t="shared" si="22"/>
      </c>
      <c r="BM27" s="31"/>
      <c r="BN27" s="31"/>
      <c r="BO27" s="31"/>
      <c r="BP27" s="31"/>
      <c r="BQ27" s="31"/>
      <c r="BR27" s="31"/>
      <c r="BS27" s="31"/>
      <c r="BT27" s="31"/>
      <c r="BU27" s="31"/>
      <c r="BV27" s="13" t="str">
        <f t="shared" si="17"/>
        <v> </v>
      </c>
      <c r="BW27" s="13"/>
      <c r="BX27" s="13"/>
      <c r="BY27" s="13"/>
      <c r="BZ27" s="13"/>
      <c r="CA27" s="13"/>
      <c r="CB27" s="13"/>
      <c r="CC27" s="13"/>
      <c r="CD27" s="31"/>
      <c r="CE27" s="31"/>
      <c r="CF27" s="31"/>
      <c r="CG27" s="31"/>
      <c r="CH27" s="31"/>
      <c r="CI27" s="90"/>
    </row>
    <row r="28" spans="1:87" ht="12.75">
      <c r="A28" s="107">
        <v>12</v>
      </c>
      <c r="B28" s="31"/>
      <c r="C28" s="20" t="str">
        <f t="shared" si="0"/>
        <v> </v>
      </c>
      <c r="D28" s="31">
        <f t="shared" si="1"/>
        <v>999999</v>
      </c>
      <c r="E28" s="31">
        <f t="shared" si="2"/>
        <v>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1">
        <f t="shared" si="18"/>
        <v>1</v>
      </c>
      <c r="X28" s="31">
        <f t="shared" si="3"/>
        <v>0</v>
      </c>
      <c r="Y28" s="31"/>
      <c r="Z28" s="31">
        <f t="shared" si="19"/>
        <v>1</v>
      </c>
      <c r="AA28" s="31">
        <f t="shared" si="20"/>
        <v>0</v>
      </c>
      <c r="AB28" s="52"/>
      <c r="AC28" s="52"/>
      <c r="AD28" s="52"/>
      <c r="AE28" s="52"/>
      <c r="AF28" s="32"/>
      <c r="AG28" s="32"/>
      <c r="AH28" s="32"/>
      <c r="AI28" s="21" t="str">
        <f t="shared" si="4"/>
        <v> </v>
      </c>
      <c r="AJ28" s="31">
        <f t="shared" si="5"/>
        <v>99999</v>
      </c>
      <c r="AK28" s="31">
        <f t="shared" si="6"/>
        <v>0</v>
      </c>
      <c r="AL28" s="32"/>
      <c r="AM28" s="21" t="str">
        <f t="shared" si="7"/>
        <v> </v>
      </c>
      <c r="AN28" s="31">
        <f t="shared" si="8"/>
        <v>99999</v>
      </c>
      <c r="AO28" s="31">
        <f t="shared" si="9"/>
        <v>0</v>
      </c>
      <c r="AP28" s="32"/>
      <c r="AQ28" s="21" t="str">
        <f t="shared" si="10"/>
        <v> </v>
      </c>
      <c r="AR28" s="31">
        <f t="shared" si="11"/>
        <v>99999</v>
      </c>
      <c r="AS28" s="31">
        <f t="shared" si="12"/>
        <v>0</v>
      </c>
      <c r="AT28" s="32"/>
      <c r="AU28" s="21" t="str">
        <f t="shared" si="13"/>
        <v> </v>
      </c>
      <c r="AV28" s="31">
        <f t="shared" si="14"/>
        <v>99999</v>
      </c>
      <c r="AW28" s="31">
        <f t="shared" si="15"/>
        <v>0</v>
      </c>
      <c r="AX28" s="80"/>
      <c r="AY28" s="29">
        <v>12</v>
      </c>
      <c r="AZ28" s="31"/>
      <c r="BA28" s="31"/>
      <c r="BB28" s="31"/>
      <c r="BC28" s="31"/>
      <c r="BD28" s="15" t="str">
        <f>IF(BC28&lt;&gt;0,BC28*#REF!/1000000*8.34," ")</f>
        <v> </v>
      </c>
      <c r="BE28" s="13" t="str">
        <f t="shared" si="21"/>
        <v> </v>
      </c>
      <c r="BF28" s="31"/>
      <c r="BG28" s="31"/>
      <c r="BH28" s="31"/>
      <c r="BI28" s="31"/>
      <c r="BJ28" s="15" t="str">
        <f>IF(BI28&lt;&gt;0,BI28*#REF!*8.34," ")</f>
        <v> </v>
      </c>
      <c r="BK28" s="13" t="str">
        <f t="shared" si="16"/>
        <v> </v>
      </c>
      <c r="BL28" s="24">
        <f t="shared" si="22"/>
      </c>
      <c r="BM28" s="31"/>
      <c r="BN28" s="31"/>
      <c r="BO28" s="31"/>
      <c r="BP28" s="31"/>
      <c r="BQ28" s="31"/>
      <c r="BR28" s="31"/>
      <c r="BS28" s="31"/>
      <c r="BT28" s="31"/>
      <c r="BU28" s="31"/>
      <c r="BV28" s="13" t="str">
        <f t="shared" si="17"/>
        <v> </v>
      </c>
      <c r="BW28" s="13"/>
      <c r="BX28" s="13"/>
      <c r="BY28" s="13"/>
      <c r="BZ28" s="13"/>
      <c r="CA28" s="13"/>
      <c r="CB28" s="13"/>
      <c r="CC28" s="13"/>
      <c r="CD28" s="31"/>
      <c r="CE28" s="31"/>
      <c r="CF28" s="31"/>
      <c r="CG28" s="31"/>
      <c r="CH28" s="31"/>
      <c r="CI28" s="90"/>
    </row>
    <row r="29" spans="1:87" ht="12.75">
      <c r="A29" s="107">
        <v>13</v>
      </c>
      <c r="B29" s="32"/>
      <c r="C29" s="20" t="str">
        <f t="shared" si="0"/>
        <v> </v>
      </c>
      <c r="D29" s="31">
        <f t="shared" si="1"/>
        <v>999999</v>
      </c>
      <c r="E29" s="31">
        <f t="shared" si="2"/>
        <v>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1">
        <f t="shared" si="18"/>
        <v>1</v>
      </c>
      <c r="X29" s="31">
        <f t="shared" si="3"/>
        <v>0</v>
      </c>
      <c r="Y29" s="31"/>
      <c r="Z29" s="31">
        <f t="shared" si="19"/>
        <v>1</v>
      </c>
      <c r="AA29" s="31">
        <f t="shared" si="20"/>
        <v>0</v>
      </c>
      <c r="AB29" s="52"/>
      <c r="AC29" s="52"/>
      <c r="AD29" s="52"/>
      <c r="AE29" s="52"/>
      <c r="AF29" s="32"/>
      <c r="AG29" s="32"/>
      <c r="AH29" s="32"/>
      <c r="AI29" s="21" t="str">
        <f t="shared" si="4"/>
        <v> </v>
      </c>
      <c r="AJ29" s="31">
        <f t="shared" si="5"/>
        <v>99999</v>
      </c>
      <c r="AK29" s="31">
        <f t="shared" si="6"/>
        <v>0</v>
      </c>
      <c r="AL29" s="32"/>
      <c r="AM29" s="21" t="str">
        <f t="shared" si="7"/>
        <v> </v>
      </c>
      <c r="AN29" s="31">
        <f t="shared" si="8"/>
        <v>99999</v>
      </c>
      <c r="AO29" s="31">
        <f t="shared" si="9"/>
        <v>0</v>
      </c>
      <c r="AP29" s="32"/>
      <c r="AQ29" s="21" t="str">
        <f t="shared" si="10"/>
        <v> </v>
      </c>
      <c r="AR29" s="31">
        <f t="shared" si="11"/>
        <v>99999</v>
      </c>
      <c r="AS29" s="31">
        <f t="shared" si="12"/>
        <v>0</v>
      </c>
      <c r="AT29" s="32"/>
      <c r="AU29" s="21" t="str">
        <f t="shared" si="13"/>
        <v> </v>
      </c>
      <c r="AV29" s="31">
        <f t="shared" si="14"/>
        <v>99999</v>
      </c>
      <c r="AW29" s="31">
        <f t="shared" si="15"/>
        <v>0</v>
      </c>
      <c r="AX29" s="80"/>
      <c r="AY29" s="29">
        <v>13</v>
      </c>
      <c r="AZ29" s="31"/>
      <c r="BA29" s="31"/>
      <c r="BB29" s="31"/>
      <c r="BC29" s="31"/>
      <c r="BD29" s="15" t="str">
        <f>IF(BC29&lt;&gt;0,BC29*#REF!/1000000*8.34," ")</f>
        <v> </v>
      </c>
      <c r="BE29" s="13" t="str">
        <f t="shared" si="21"/>
        <v> </v>
      </c>
      <c r="BF29" s="31"/>
      <c r="BG29" s="31"/>
      <c r="BH29" s="31"/>
      <c r="BI29" s="31"/>
      <c r="BJ29" s="15" t="str">
        <f>IF(BI29&lt;&gt;0,BI29*#REF!*8.34," ")</f>
        <v> </v>
      </c>
      <c r="BK29" s="13" t="str">
        <f t="shared" si="16"/>
        <v> </v>
      </c>
      <c r="BL29" s="24">
        <f t="shared" si="22"/>
      </c>
      <c r="BM29" s="31"/>
      <c r="BN29" s="31"/>
      <c r="BO29" s="31"/>
      <c r="BP29" s="31"/>
      <c r="BQ29" s="31"/>
      <c r="BR29" s="31"/>
      <c r="BS29" s="31"/>
      <c r="BT29" s="31"/>
      <c r="BU29" s="31"/>
      <c r="BV29" s="13" t="str">
        <f t="shared" si="17"/>
        <v> </v>
      </c>
      <c r="BW29" s="13"/>
      <c r="BX29" s="13"/>
      <c r="BY29" s="13"/>
      <c r="BZ29" s="13"/>
      <c r="CA29" s="13"/>
      <c r="CB29" s="13"/>
      <c r="CC29" s="13"/>
      <c r="CD29" s="31"/>
      <c r="CE29" s="31"/>
      <c r="CF29" s="31"/>
      <c r="CG29" s="31"/>
      <c r="CH29" s="31"/>
      <c r="CI29" s="90"/>
    </row>
    <row r="30" spans="1:87" ht="12.75">
      <c r="A30" s="107">
        <v>14</v>
      </c>
      <c r="B30" s="32"/>
      <c r="C30" s="20" t="str">
        <f t="shared" si="0"/>
        <v> </v>
      </c>
      <c r="D30" s="31">
        <f t="shared" si="1"/>
        <v>999999</v>
      </c>
      <c r="E30" s="31">
        <f t="shared" si="2"/>
        <v>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1">
        <f t="shared" si="18"/>
        <v>1</v>
      </c>
      <c r="X30" s="31">
        <f t="shared" si="3"/>
        <v>0</v>
      </c>
      <c r="Y30" s="31"/>
      <c r="Z30" s="31">
        <f t="shared" si="19"/>
        <v>1</v>
      </c>
      <c r="AA30" s="31">
        <f t="shared" si="20"/>
        <v>0</v>
      </c>
      <c r="AB30" s="52"/>
      <c r="AC30" s="52"/>
      <c r="AD30" s="52"/>
      <c r="AE30" s="52"/>
      <c r="AF30" s="32"/>
      <c r="AG30" s="32"/>
      <c r="AH30" s="32"/>
      <c r="AI30" s="21" t="str">
        <f t="shared" si="4"/>
        <v> </v>
      </c>
      <c r="AJ30" s="31">
        <f t="shared" si="5"/>
        <v>99999</v>
      </c>
      <c r="AK30" s="31">
        <f t="shared" si="6"/>
        <v>0</v>
      </c>
      <c r="AL30" s="32"/>
      <c r="AM30" s="21" t="str">
        <f t="shared" si="7"/>
        <v> </v>
      </c>
      <c r="AN30" s="31">
        <f t="shared" si="8"/>
        <v>99999</v>
      </c>
      <c r="AO30" s="31">
        <f t="shared" si="9"/>
        <v>0</v>
      </c>
      <c r="AP30" s="32"/>
      <c r="AQ30" s="21" t="str">
        <f t="shared" si="10"/>
        <v> </v>
      </c>
      <c r="AR30" s="31">
        <f t="shared" si="11"/>
        <v>99999</v>
      </c>
      <c r="AS30" s="31">
        <f t="shared" si="12"/>
        <v>0</v>
      </c>
      <c r="AT30" s="32"/>
      <c r="AU30" s="21" t="str">
        <f t="shared" si="13"/>
        <v> </v>
      </c>
      <c r="AV30" s="31">
        <f t="shared" si="14"/>
        <v>99999</v>
      </c>
      <c r="AW30" s="31">
        <f t="shared" si="15"/>
        <v>0</v>
      </c>
      <c r="AX30" s="80"/>
      <c r="AY30" s="29">
        <v>14</v>
      </c>
      <c r="AZ30" s="31"/>
      <c r="BA30" s="31"/>
      <c r="BB30" s="31"/>
      <c r="BC30" s="31"/>
      <c r="BD30" s="15" t="str">
        <f>IF(BC30&lt;&gt;0,BC30*#REF!/1000000*8.34," ")</f>
        <v> </v>
      </c>
      <c r="BE30" s="13" t="str">
        <f t="shared" si="21"/>
        <v> </v>
      </c>
      <c r="BF30" s="31"/>
      <c r="BG30" s="31"/>
      <c r="BH30" s="31"/>
      <c r="BI30" s="31"/>
      <c r="BJ30" s="15" t="str">
        <f>IF(BI30&lt;&gt;0,BI30*#REF!*8.34," ")</f>
        <v> </v>
      </c>
      <c r="BK30" s="13" t="str">
        <f t="shared" si="16"/>
        <v> </v>
      </c>
      <c r="BL30" s="24">
        <f t="shared" si="22"/>
      </c>
      <c r="BM30" s="31"/>
      <c r="BN30" s="31"/>
      <c r="BO30" s="31"/>
      <c r="BP30" s="31"/>
      <c r="BQ30" s="31"/>
      <c r="BR30" s="31"/>
      <c r="BS30" s="31"/>
      <c r="BT30" s="31"/>
      <c r="BU30" s="31"/>
      <c r="BV30" s="13" t="str">
        <f t="shared" si="17"/>
        <v> </v>
      </c>
      <c r="BW30" s="13"/>
      <c r="BX30" s="13"/>
      <c r="BY30" s="13"/>
      <c r="BZ30" s="13"/>
      <c r="CA30" s="13"/>
      <c r="CB30" s="13"/>
      <c r="CC30" s="13"/>
      <c r="CD30" s="31"/>
      <c r="CE30" s="31"/>
      <c r="CF30" s="31"/>
      <c r="CG30" s="31"/>
      <c r="CH30" s="31"/>
      <c r="CI30" s="90"/>
    </row>
    <row r="31" spans="1:87" ht="12.75">
      <c r="A31" s="107">
        <v>15</v>
      </c>
      <c r="B31" s="32"/>
      <c r="C31" s="20" t="str">
        <f t="shared" si="0"/>
        <v> </v>
      </c>
      <c r="D31" s="31">
        <f t="shared" si="1"/>
        <v>999999</v>
      </c>
      <c r="E31" s="31">
        <f t="shared" si="2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1">
        <f t="shared" si="18"/>
        <v>1</v>
      </c>
      <c r="X31" s="31">
        <f t="shared" si="3"/>
        <v>0</v>
      </c>
      <c r="Y31" s="31"/>
      <c r="Z31" s="31">
        <f t="shared" si="19"/>
        <v>1</v>
      </c>
      <c r="AA31" s="31">
        <f t="shared" si="20"/>
        <v>0</v>
      </c>
      <c r="AB31" s="52"/>
      <c r="AC31" s="52"/>
      <c r="AD31" s="52"/>
      <c r="AE31" s="52"/>
      <c r="AF31" s="32"/>
      <c r="AG31" s="32"/>
      <c r="AH31" s="32"/>
      <c r="AI31" s="21" t="str">
        <f t="shared" si="4"/>
        <v> </v>
      </c>
      <c r="AJ31" s="31">
        <f t="shared" si="5"/>
        <v>99999</v>
      </c>
      <c r="AK31" s="31">
        <f t="shared" si="6"/>
        <v>0</v>
      </c>
      <c r="AL31" s="32"/>
      <c r="AM31" s="21" t="str">
        <f t="shared" si="7"/>
        <v> </v>
      </c>
      <c r="AN31" s="31">
        <f t="shared" si="8"/>
        <v>99999</v>
      </c>
      <c r="AO31" s="31">
        <f t="shared" si="9"/>
        <v>0</v>
      </c>
      <c r="AP31" s="32"/>
      <c r="AQ31" s="21" t="str">
        <f t="shared" si="10"/>
        <v> </v>
      </c>
      <c r="AR31" s="31">
        <f t="shared" si="11"/>
        <v>99999</v>
      </c>
      <c r="AS31" s="31">
        <f t="shared" si="12"/>
        <v>0</v>
      </c>
      <c r="AT31" s="32"/>
      <c r="AU31" s="21" t="str">
        <f t="shared" si="13"/>
        <v> </v>
      </c>
      <c r="AV31" s="31">
        <f t="shared" si="14"/>
        <v>99999</v>
      </c>
      <c r="AW31" s="31">
        <f t="shared" si="15"/>
        <v>0</v>
      </c>
      <c r="AX31" s="80"/>
      <c r="AY31" s="29">
        <v>15</v>
      </c>
      <c r="AZ31" s="31"/>
      <c r="BA31" s="31"/>
      <c r="BB31" s="31"/>
      <c r="BC31" s="31"/>
      <c r="BD31" s="15" t="str">
        <f>IF(BC31&lt;&gt;0,BC31*#REF!/1000000*8.34," ")</f>
        <v> </v>
      </c>
      <c r="BE31" s="13" t="str">
        <f t="shared" si="21"/>
        <v> </v>
      </c>
      <c r="BF31" s="31"/>
      <c r="BG31" s="31"/>
      <c r="BH31" s="31"/>
      <c r="BI31" s="31"/>
      <c r="BJ31" s="15" t="str">
        <f>IF(BI31&lt;&gt;0,BI31*#REF!*8.34," ")</f>
        <v> </v>
      </c>
      <c r="BK31" s="13" t="str">
        <f t="shared" si="16"/>
        <v> </v>
      </c>
      <c r="BL31" s="24">
        <f t="shared" si="22"/>
      </c>
      <c r="BM31" s="31"/>
      <c r="BN31" s="31"/>
      <c r="BO31" s="31"/>
      <c r="BP31" s="31"/>
      <c r="BQ31" s="31"/>
      <c r="BR31" s="31"/>
      <c r="BS31" s="31"/>
      <c r="BT31" s="31"/>
      <c r="BU31" s="31"/>
      <c r="BV31" s="13" t="str">
        <f t="shared" si="17"/>
        <v> </v>
      </c>
      <c r="BW31" s="13"/>
      <c r="BX31" s="13"/>
      <c r="BY31" s="13"/>
      <c r="BZ31" s="13"/>
      <c r="CA31" s="13"/>
      <c r="CB31" s="13"/>
      <c r="CC31" s="13"/>
      <c r="CD31" s="31"/>
      <c r="CE31" s="31"/>
      <c r="CF31" s="31"/>
      <c r="CG31" s="31"/>
      <c r="CH31" s="31"/>
      <c r="CI31" s="90"/>
    </row>
    <row r="32" spans="1:87" ht="12.75">
      <c r="A32" s="107">
        <v>16</v>
      </c>
      <c r="B32" s="32"/>
      <c r="C32" s="20" t="str">
        <f t="shared" si="0"/>
        <v> </v>
      </c>
      <c r="D32" s="31">
        <f t="shared" si="1"/>
        <v>999999</v>
      </c>
      <c r="E32" s="31">
        <f t="shared" si="2"/>
        <v>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1">
        <f t="shared" si="18"/>
        <v>1</v>
      </c>
      <c r="X32" s="31">
        <f t="shared" si="3"/>
        <v>0</v>
      </c>
      <c r="Y32" s="31"/>
      <c r="Z32" s="31">
        <f t="shared" si="19"/>
        <v>1</v>
      </c>
      <c r="AA32" s="31">
        <f t="shared" si="20"/>
        <v>0</v>
      </c>
      <c r="AB32" s="52"/>
      <c r="AC32" s="52"/>
      <c r="AD32" s="52"/>
      <c r="AE32" s="52"/>
      <c r="AF32" s="32"/>
      <c r="AG32" s="32"/>
      <c r="AH32" s="32"/>
      <c r="AI32" s="21" t="str">
        <f t="shared" si="4"/>
        <v> </v>
      </c>
      <c r="AJ32" s="31">
        <f t="shared" si="5"/>
        <v>99999</v>
      </c>
      <c r="AK32" s="31">
        <f t="shared" si="6"/>
        <v>0</v>
      </c>
      <c r="AL32" s="32"/>
      <c r="AM32" s="21" t="str">
        <f t="shared" si="7"/>
        <v> </v>
      </c>
      <c r="AN32" s="31">
        <f t="shared" si="8"/>
        <v>99999</v>
      </c>
      <c r="AO32" s="31">
        <f t="shared" si="9"/>
        <v>0</v>
      </c>
      <c r="AP32" s="32"/>
      <c r="AQ32" s="21" t="str">
        <f t="shared" si="10"/>
        <v> </v>
      </c>
      <c r="AR32" s="31">
        <f t="shared" si="11"/>
        <v>99999</v>
      </c>
      <c r="AS32" s="31">
        <f t="shared" si="12"/>
        <v>0</v>
      </c>
      <c r="AT32" s="32"/>
      <c r="AU32" s="21" t="str">
        <f t="shared" si="13"/>
        <v> </v>
      </c>
      <c r="AV32" s="31">
        <f t="shared" si="14"/>
        <v>99999</v>
      </c>
      <c r="AW32" s="31">
        <f t="shared" si="15"/>
        <v>0</v>
      </c>
      <c r="AX32" s="80"/>
      <c r="AY32" s="29">
        <v>16</v>
      </c>
      <c r="AZ32" s="31"/>
      <c r="BA32" s="31"/>
      <c r="BB32" s="31"/>
      <c r="BC32" s="31"/>
      <c r="BD32" s="15" t="str">
        <f>IF(BC32&lt;&gt;0,BC32*#REF!/1000000*8.34," ")</f>
        <v> </v>
      </c>
      <c r="BE32" s="13" t="str">
        <f t="shared" si="21"/>
        <v> </v>
      </c>
      <c r="BF32" s="31"/>
      <c r="BG32" s="31"/>
      <c r="BH32" s="31"/>
      <c r="BI32" s="31"/>
      <c r="BJ32" s="15" t="str">
        <f>IF(BI32&lt;&gt;0,BI32*#REF!*8.34," ")</f>
        <v> </v>
      </c>
      <c r="BK32" s="13" t="str">
        <f t="shared" si="16"/>
        <v> </v>
      </c>
      <c r="BL32" s="24">
        <f t="shared" si="22"/>
      </c>
      <c r="BM32" s="31"/>
      <c r="BN32" s="31"/>
      <c r="BO32" s="31"/>
      <c r="BP32" s="31"/>
      <c r="BQ32" s="31"/>
      <c r="BR32" s="31"/>
      <c r="BS32" s="31"/>
      <c r="BT32" s="31"/>
      <c r="BU32" s="31"/>
      <c r="BV32" s="13" t="str">
        <f t="shared" si="17"/>
        <v> </v>
      </c>
      <c r="BW32" s="13"/>
      <c r="BX32" s="13"/>
      <c r="BY32" s="13"/>
      <c r="BZ32" s="13"/>
      <c r="CA32" s="13"/>
      <c r="CB32" s="13"/>
      <c r="CC32" s="13"/>
      <c r="CD32" s="31"/>
      <c r="CE32" s="31"/>
      <c r="CF32" s="31"/>
      <c r="CG32" s="31"/>
      <c r="CH32" s="31"/>
      <c r="CI32" s="90"/>
    </row>
    <row r="33" spans="1:87" ht="12.75">
      <c r="A33" s="107">
        <v>17</v>
      </c>
      <c r="B33" s="32"/>
      <c r="C33" s="20" t="str">
        <f t="shared" si="0"/>
        <v> </v>
      </c>
      <c r="D33" s="31">
        <f t="shared" si="1"/>
        <v>999999</v>
      </c>
      <c r="E33" s="31">
        <f t="shared" si="2"/>
        <v>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1">
        <f t="shared" si="18"/>
        <v>1</v>
      </c>
      <c r="X33" s="31">
        <f t="shared" si="3"/>
        <v>0</v>
      </c>
      <c r="Y33" s="31"/>
      <c r="Z33" s="31">
        <f t="shared" si="19"/>
        <v>1</v>
      </c>
      <c r="AA33" s="31">
        <f t="shared" si="20"/>
        <v>0</v>
      </c>
      <c r="AB33" s="52"/>
      <c r="AC33" s="52"/>
      <c r="AD33" s="52"/>
      <c r="AE33" s="52"/>
      <c r="AF33" s="32"/>
      <c r="AG33" s="32"/>
      <c r="AH33" s="32"/>
      <c r="AI33" s="21" t="str">
        <f t="shared" si="4"/>
        <v> </v>
      </c>
      <c r="AJ33" s="31">
        <f t="shared" si="5"/>
        <v>99999</v>
      </c>
      <c r="AK33" s="31">
        <f t="shared" si="6"/>
        <v>0</v>
      </c>
      <c r="AL33" s="32"/>
      <c r="AM33" s="21" t="str">
        <f t="shared" si="7"/>
        <v> </v>
      </c>
      <c r="AN33" s="31">
        <f t="shared" si="8"/>
        <v>99999</v>
      </c>
      <c r="AO33" s="31">
        <f t="shared" si="9"/>
        <v>0</v>
      </c>
      <c r="AP33" s="32"/>
      <c r="AQ33" s="21" t="str">
        <f t="shared" si="10"/>
        <v> </v>
      </c>
      <c r="AR33" s="31">
        <f t="shared" si="11"/>
        <v>99999</v>
      </c>
      <c r="AS33" s="31">
        <f t="shared" si="12"/>
        <v>0</v>
      </c>
      <c r="AT33" s="32"/>
      <c r="AU33" s="21" t="str">
        <f t="shared" si="13"/>
        <v> </v>
      </c>
      <c r="AV33" s="31">
        <f t="shared" si="14"/>
        <v>99999</v>
      </c>
      <c r="AW33" s="31">
        <f t="shared" si="15"/>
        <v>0</v>
      </c>
      <c r="AX33" s="80"/>
      <c r="AY33" s="29">
        <v>17</v>
      </c>
      <c r="AZ33" s="31"/>
      <c r="BA33" s="31"/>
      <c r="BB33" s="31"/>
      <c r="BC33" s="31"/>
      <c r="BD33" s="15" t="str">
        <f>IF(BC33&lt;&gt;0,BC33*#REF!/1000000*8.34," ")</f>
        <v> </v>
      </c>
      <c r="BE33" s="13" t="str">
        <f t="shared" si="21"/>
        <v> </v>
      </c>
      <c r="BF33" s="31"/>
      <c r="BG33" s="31"/>
      <c r="BH33" s="31"/>
      <c r="BI33" s="31"/>
      <c r="BJ33" s="15" t="str">
        <f>IF(BI33&lt;&gt;0,BI33*#REF!*8.34," ")</f>
        <v> </v>
      </c>
      <c r="BK33" s="13" t="str">
        <f t="shared" si="16"/>
        <v> </v>
      </c>
      <c r="BL33" s="24">
        <f t="shared" si="22"/>
      </c>
      <c r="BM33" s="31"/>
      <c r="BN33" s="31"/>
      <c r="BO33" s="31"/>
      <c r="BP33" s="31"/>
      <c r="BQ33" s="31"/>
      <c r="BR33" s="31"/>
      <c r="BS33" s="31"/>
      <c r="BT33" s="31"/>
      <c r="BU33" s="31"/>
      <c r="BV33" s="13" t="str">
        <f t="shared" si="17"/>
        <v> </v>
      </c>
      <c r="BW33" s="13"/>
      <c r="BX33" s="13"/>
      <c r="BY33" s="13"/>
      <c r="BZ33" s="13"/>
      <c r="CA33" s="13"/>
      <c r="CB33" s="13"/>
      <c r="CC33" s="13"/>
      <c r="CD33" s="31"/>
      <c r="CE33" s="31"/>
      <c r="CF33" s="31"/>
      <c r="CG33" s="31"/>
      <c r="CH33" s="31"/>
      <c r="CI33" s="90"/>
    </row>
    <row r="34" spans="1:87" ht="12.75">
      <c r="A34" s="107">
        <v>18</v>
      </c>
      <c r="B34" s="32"/>
      <c r="C34" s="20" t="str">
        <f t="shared" si="0"/>
        <v> </v>
      </c>
      <c r="D34" s="31">
        <f t="shared" si="1"/>
        <v>999999</v>
      </c>
      <c r="E34" s="31">
        <f t="shared" si="2"/>
        <v>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1">
        <f t="shared" si="18"/>
        <v>1</v>
      </c>
      <c r="X34" s="31">
        <f t="shared" si="3"/>
        <v>0</v>
      </c>
      <c r="Y34" s="31"/>
      <c r="Z34" s="31">
        <f t="shared" si="19"/>
        <v>1</v>
      </c>
      <c r="AA34" s="31">
        <f t="shared" si="20"/>
        <v>0</v>
      </c>
      <c r="AB34" s="52"/>
      <c r="AC34" s="52"/>
      <c r="AD34" s="52"/>
      <c r="AE34" s="52"/>
      <c r="AF34" s="32"/>
      <c r="AG34" s="32"/>
      <c r="AH34" s="32"/>
      <c r="AI34" s="21" t="str">
        <f t="shared" si="4"/>
        <v> </v>
      </c>
      <c r="AJ34" s="31">
        <f t="shared" si="5"/>
        <v>99999</v>
      </c>
      <c r="AK34" s="31">
        <f t="shared" si="6"/>
        <v>0</v>
      </c>
      <c r="AL34" s="32"/>
      <c r="AM34" s="21" t="str">
        <f t="shared" si="7"/>
        <v> </v>
      </c>
      <c r="AN34" s="31">
        <f t="shared" si="8"/>
        <v>99999</v>
      </c>
      <c r="AO34" s="31">
        <f t="shared" si="9"/>
        <v>0</v>
      </c>
      <c r="AP34" s="32"/>
      <c r="AQ34" s="21" t="str">
        <f t="shared" si="10"/>
        <v> </v>
      </c>
      <c r="AR34" s="31">
        <f t="shared" si="11"/>
        <v>99999</v>
      </c>
      <c r="AS34" s="31">
        <f t="shared" si="12"/>
        <v>0</v>
      </c>
      <c r="AT34" s="32"/>
      <c r="AU34" s="21" t="str">
        <f t="shared" si="13"/>
        <v> </v>
      </c>
      <c r="AV34" s="31">
        <f t="shared" si="14"/>
        <v>99999</v>
      </c>
      <c r="AW34" s="31">
        <f t="shared" si="15"/>
        <v>0</v>
      </c>
      <c r="AX34" s="80"/>
      <c r="AY34" s="29">
        <v>18</v>
      </c>
      <c r="AZ34" s="31"/>
      <c r="BA34" s="31"/>
      <c r="BB34" s="31"/>
      <c r="BC34" s="31"/>
      <c r="BD34" s="15" t="str">
        <f>IF(BC34&lt;&gt;0,BC34*#REF!/1000000*8.34," ")</f>
        <v> </v>
      </c>
      <c r="BE34" s="13" t="str">
        <f t="shared" si="21"/>
        <v> </v>
      </c>
      <c r="BF34" s="31"/>
      <c r="BG34" s="31"/>
      <c r="BH34" s="31"/>
      <c r="BI34" s="31"/>
      <c r="BJ34" s="15" t="str">
        <f>IF(BI34&lt;&gt;0,BI34*#REF!*8.34," ")</f>
        <v> </v>
      </c>
      <c r="BK34" s="13" t="str">
        <f t="shared" si="16"/>
        <v> </v>
      </c>
      <c r="BL34" s="24">
        <f t="shared" si="22"/>
      </c>
      <c r="BM34" s="31"/>
      <c r="BN34" s="31"/>
      <c r="BO34" s="31"/>
      <c r="BP34" s="31"/>
      <c r="BQ34" s="31"/>
      <c r="BR34" s="31"/>
      <c r="BS34" s="31"/>
      <c r="BT34" s="31"/>
      <c r="BU34" s="31"/>
      <c r="BV34" s="13" t="str">
        <f t="shared" si="17"/>
        <v> </v>
      </c>
      <c r="BW34" s="13"/>
      <c r="BX34" s="13"/>
      <c r="BY34" s="13"/>
      <c r="BZ34" s="13"/>
      <c r="CA34" s="13"/>
      <c r="CB34" s="13"/>
      <c r="CC34" s="13"/>
      <c r="CD34" s="31"/>
      <c r="CE34" s="31"/>
      <c r="CF34" s="31"/>
      <c r="CG34" s="31"/>
      <c r="CH34" s="31"/>
      <c r="CI34" s="90"/>
    </row>
    <row r="35" spans="1:87" ht="12.75">
      <c r="A35" s="107">
        <v>19</v>
      </c>
      <c r="B35" s="32"/>
      <c r="C35" s="20" t="str">
        <f t="shared" si="0"/>
        <v> </v>
      </c>
      <c r="D35" s="31">
        <f t="shared" si="1"/>
        <v>999999</v>
      </c>
      <c r="E35" s="31">
        <f t="shared" si="2"/>
        <v>0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1">
        <f t="shared" si="18"/>
        <v>1</v>
      </c>
      <c r="X35" s="31">
        <f t="shared" si="3"/>
        <v>0</v>
      </c>
      <c r="Y35" s="31"/>
      <c r="Z35" s="31">
        <f t="shared" si="19"/>
        <v>1</v>
      </c>
      <c r="AA35" s="31">
        <f t="shared" si="20"/>
        <v>0</v>
      </c>
      <c r="AB35" s="52"/>
      <c r="AC35" s="52"/>
      <c r="AD35" s="52"/>
      <c r="AE35" s="52"/>
      <c r="AF35" s="32"/>
      <c r="AG35" s="32"/>
      <c r="AH35" s="32"/>
      <c r="AI35" s="21" t="str">
        <f t="shared" si="4"/>
        <v> </v>
      </c>
      <c r="AJ35" s="31">
        <f t="shared" si="5"/>
        <v>99999</v>
      </c>
      <c r="AK35" s="31">
        <f t="shared" si="6"/>
        <v>0</v>
      </c>
      <c r="AL35" s="32"/>
      <c r="AM35" s="21" t="str">
        <f t="shared" si="7"/>
        <v> </v>
      </c>
      <c r="AN35" s="31">
        <f t="shared" si="8"/>
        <v>99999</v>
      </c>
      <c r="AO35" s="31">
        <f t="shared" si="9"/>
        <v>0</v>
      </c>
      <c r="AP35" s="32"/>
      <c r="AQ35" s="21" t="str">
        <f t="shared" si="10"/>
        <v> </v>
      </c>
      <c r="AR35" s="31">
        <f t="shared" si="11"/>
        <v>99999</v>
      </c>
      <c r="AS35" s="31">
        <f t="shared" si="12"/>
        <v>0</v>
      </c>
      <c r="AT35" s="32"/>
      <c r="AU35" s="21" t="str">
        <f t="shared" si="13"/>
        <v> </v>
      </c>
      <c r="AV35" s="31">
        <f t="shared" si="14"/>
        <v>99999</v>
      </c>
      <c r="AW35" s="31">
        <f t="shared" si="15"/>
        <v>0</v>
      </c>
      <c r="AX35" s="80"/>
      <c r="AY35" s="29">
        <v>19</v>
      </c>
      <c r="AZ35" s="31"/>
      <c r="BA35" s="31"/>
      <c r="BB35" s="31"/>
      <c r="BC35" s="31"/>
      <c r="BD35" s="15" t="str">
        <f>IF(BC35&lt;&gt;0,BC35*#REF!/1000000*8.34," ")</f>
        <v> </v>
      </c>
      <c r="BE35" s="13" t="str">
        <f t="shared" si="21"/>
        <v> </v>
      </c>
      <c r="BF35" s="31"/>
      <c r="BG35" s="31"/>
      <c r="BH35" s="31"/>
      <c r="BI35" s="31"/>
      <c r="BJ35" s="15" t="str">
        <f>IF(BI35&lt;&gt;0,BI35*#REF!*8.34," ")</f>
        <v> </v>
      </c>
      <c r="BK35" s="13" t="str">
        <f t="shared" si="16"/>
        <v> </v>
      </c>
      <c r="BL35" s="24">
        <f t="shared" si="22"/>
      </c>
      <c r="BM35" s="31"/>
      <c r="BN35" s="31"/>
      <c r="BO35" s="31"/>
      <c r="BP35" s="31"/>
      <c r="BQ35" s="31"/>
      <c r="BR35" s="31"/>
      <c r="BS35" s="31"/>
      <c r="BT35" s="31"/>
      <c r="BU35" s="31"/>
      <c r="BV35" s="13" t="str">
        <f t="shared" si="17"/>
        <v> </v>
      </c>
      <c r="BW35" s="13"/>
      <c r="BX35" s="13"/>
      <c r="BY35" s="13"/>
      <c r="BZ35" s="13"/>
      <c r="CA35" s="13"/>
      <c r="CB35" s="13"/>
      <c r="CC35" s="13"/>
      <c r="CD35" s="31"/>
      <c r="CE35" s="31"/>
      <c r="CF35" s="31"/>
      <c r="CG35" s="31"/>
      <c r="CH35" s="31"/>
      <c r="CI35" s="90"/>
    </row>
    <row r="36" spans="1:87" ht="12.75">
      <c r="A36" s="107">
        <v>20</v>
      </c>
      <c r="B36" s="32"/>
      <c r="C36" s="20" t="str">
        <f t="shared" si="0"/>
        <v> </v>
      </c>
      <c r="D36" s="31">
        <f t="shared" si="1"/>
        <v>999999</v>
      </c>
      <c r="E36" s="31">
        <f t="shared" si="2"/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1">
        <f t="shared" si="18"/>
        <v>1</v>
      </c>
      <c r="X36" s="31">
        <f t="shared" si="3"/>
        <v>0</v>
      </c>
      <c r="Y36" s="31"/>
      <c r="Z36" s="31">
        <f t="shared" si="19"/>
        <v>1</v>
      </c>
      <c r="AA36" s="31">
        <f t="shared" si="20"/>
        <v>0</v>
      </c>
      <c r="AB36" s="52"/>
      <c r="AC36" s="52"/>
      <c r="AD36" s="52"/>
      <c r="AE36" s="52"/>
      <c r="AF36" s="32"/>
      <c r="AG36" s="32"/>
      <c r="AH36" s="32"/>
      <c r="AI36" s="21" t="str">
        <f t="shared" si="4"/>
        <v> </v>
      </c>
      <c r="AJ36" s="31">
        <f t="shared" si="5"/>
        <v>99999</v>
      </c>
      <c r="AK36" s="31">
        <f t="shared" si="6"/>
        <v>0</v>
      </c>
      <c r="AL36" s="32"/>
      <c r="AM36" s="21" t="str">
        <f t="shared" si="7"/>
        <v> </v>
      </c>
      <c r="AN36" s="31">
        <f t="shared" si="8"/>
        <v>99999</v>
      </c>
      <c r="AO36" s="31">
        <f t="shared" si="9"/>
        <v>0</v>
      </c>
      <c r="AP36" s="31"/>
      <c r="AQ36" s="21" t="str">
        <f t="shared" si="10"/>
        <v> </v>
      </c>
      <c r="AR36" s="31">
        <f t="shared" si="11"/>
        <v>99999</v>
      </c>
      <c r="AS36" s="31">
        <f t="shared" si="12"/>
        <v>0</v>
      </c>
      <c r="AT36" s="32"/>
      <c r="AU36" s="21" t="str">
        <f t="shared" si="13"/>
        <v> </v>
      </c>
      <c r="AV36" s="31">
        <f t="shared" si="14"/>
        <v>99999</v>
      </c>
      <c r="AW36" s="31">
        <f t="shared" si="15"/>
        <v>0</v>
      </c>
      <c r="AX36" s="80"/>
      <c r="AY36" s="29">
        <v>20</v>
      </c>
      <c r="AZ36" s="31"/>
      <c r="BA36" s="31"/>
      <c r="BB36" s="31"/>
      <c r="BC36" s="31"/>
      <c r="BD36" s="15" t="str">
        <f>IF(BC36&lt;&gt;0,BC36*#REF!/1000000*8.34," ")</f>
        <v> </v>
      </c>
      <c r="BE36" s="13" t="str">
        <f t="shared" si="21"/>
        <v> </v>
      </c>
      <c r="BF36" s="31"/>
      <c r="BG36" s="31"/>
      <c r="BH36" s="31"/>
      <c r="BI36" s="31"/>
      <c r="BJ36" s="15" t="str">
        <f>IF(BI36&lt;&gt;0,BI36*#REF!*8.34," ")</f>
        <v> </v>
      </c>
      <c r="BK36" s="13" t="str">
        <f t="shared" si="16"/>
        <v> </v>
      </c>
      <c r="BL36" s="24">
        <f t="shared" si="22"/>
      </c>
      <c r="BM36" s="31"/>
      <c r="BN36" s="31"/>
      <c r="BO36" s="31"/>
      <c r="BP36" s="31"/>
      <c r="BQ36" s="31"/>
      <c r="BR36" s="31"/>
      <c r="BS36" s="31"/>
      <c r="BT36" s="31"/>
      <c r="BU36" s="31"/>
      <c r="BV36" s="13" t="str">
        <f t="shared" si="17"/>
        <v> </v>
      </c>
      <c r="BW36" s="13"/>
      <c r="BX36" s="13"/>
      <c r="BY36" s="13"/>
      <c r="BZ36" s="13"/>
      <c r="CA36" s="13"/>
      <c r="CB36" s="13"/>
      <c r="CC36" s="13"/>
      <c r="CD36" s="31"/>
      <c r="CE36" s="31"/>
      <c r="CF36" s="31"/>
      <c r="CG36" s="31"/>
      <c r="CH36" s="31"/>
      <c r="CI36" s="90"/>
    </row>
    <row r="37" spans="1:87" ht="12.75">
      <c r="A37" s="107">
        <v>21</v>
      </c>
      <c r="B37" s="32"/>
      <c r="C37" s="20" t="str">
        <f t="shared" si="0"/>
        <v> </v>
      </c>
      <c r="D37" s="31">
        <f t="shared" si="1"/>
        <v>999999</v>
      </c>
      <c r="E37" s="31">
        <f t="shared" si="2"/>
        <v>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1">
        <f t="shared" si="18"/>
        <v>1</v>
      </c>
      <c r="X37" s="31">
        <f t="shared" si="3"/>
        <v>0</v>
      </c>
      <c r="Y37" s="31"/>
      <c r="Z37" s="31">
        <f t="shared" si="19"/>
        <v>1</v>
      </c>
      <c r="AA37" s="31">
        <f t="shared" si="20"/>
        <v>0</v>
      </c>
      <c r="AB37" s="52"/>
      <c r="AC37" s="52"/>
      <c r="AD37" s="52"/>
      <c r="AE37" s="52"/>
      <c r="AF37" s="32"/>
      <c r="AG37" s="32"/>
      <c r="AH37" s="32"/>
      <c r="AI37" s="21" t="str">
        <f t="shared" si="4"/>
        <v> </v>
      </c>
      <c r="AJ37" s="31">
        <f t="shared" si="5"/>
        <v>99999</v>
      </c>
      <c r="AK37" s="31">
        <f t="shared" si="6"/>
        <v>0</v>
      </c>
      <c r="AL37" s="32"/>
      <c r="AM37" s="21" t="str">
        <f t="shared" si="7"/>
        <v> </v>
      </c>
      <c r="AN37" s="31">
        <f t="shared" si="8"/>
        <v>99999</v>
      </c>
      <c r="AO37" s="31">
        <f t="shared" si="9"/>
        <v>0</v>
      </c>
      <c r="AP37" s="31"/>
      <c r="AQ37" s="21" t="str">
        <f t="shared" si="10"/>
        <v> </v>
      </c>
      <c r="AR37" s="31">
        <f t="shared" si="11"/>
        <v>99999</v>
      </c>
      <c r="AS37" s="31">
        <f t="shared" si="12"/>
        <v>0</v>
      </c>
      <c r="AT37" s="32"/>
      <c r="AU37" s="21" t="str">
        <f t="shared" si="13"/>
        <v> </v>
      </c>
      <c r="AV37" s="31">
        <f t="shared" si="14"/>
        <v>99999</v>
      </c>
      <c r="AW37" s="31">
        <f t="shared" si="15"/>
        <v>0</v>
      </c>
      <c r="AX37" s="80"/>
      <c r="AY37" s="29">
        <v>21</v>
      </c>
      <c r="AZ37" s="31"/>
      <c r="BA37" s="31"/>
      <c r="BB37" s="31"/>
      <c r="BC37" s="31"/>
      <c r="BD37" s="15" t="str">
        <f>IF(BC37&lt;&gt;0,BC37*#REF!/1000000*8.34," ")</f>
        <v> </v>
      </c>
      <c r="BE37" s="13" t="str">
        <f t="shared" si="21"/>
        <v> </v>
      </c>
      <c r="BF37" s="31"/>
      <c r="BG37" s="31"/>
      <c r="BH37" s="31"/>
      <c r="BI37" s="31"/>
      <c r="BJ37" s="15" t="str">
        <f>IF(BI37&lt;&gt;0,BI37*#REF!*8.34," ")</f>
        <v> </v>
      </c>
      <c r="BK37" s="13" t="str">
        <f t="shared" si="16"/>
        <v> </v>
      </c>
      <c r="BL37" s="24">
        <f t="shared" si="22"/>
      </c>
      <c r="BM37" s="31"/>
      <c r="BN37" s="31"/>
      <c r="BO37" s="31"/>
      <c r="BP37" s="31"/>
      <c r="BQ37" s="31"/>
      <c r="BR37" s="31"/>
      <c r="BS37" s="31"/>
      <c r="BT37" s="31"/>
      <c r="BU37" s="31"/>
      <c r="BV37" s="13" t="str">
        <f t="shared" si="17"/>
        <v> </v>
      </c>
      <c r="BW37" s="13"/>
      <c r="BX37" s="13"/>
      <c r="BY37" s="13"/>
      <c r="BZ37" s="13"/>
      <c r="CA37" s="13"/>
      <c r="CB37" s="13"/>
      <c r="CC37" s="13"/>
      <c r="CD37" s="31"/>
      <c r="CE37" s="31"/>
      <c r="CF37" s="31"/>
      <c r="CG37" s="31"/>
      <c r="CH37" s="31"/>
      <c r="CI37" s="90"/>
    </row>
    <row r="38" spans="1:87" ht="12.75">
      <c r="A38" s="107">
        <v>22</v>
      </c>
      <c r="B38" s="32"/>
      <c r="C38" s="20" t="str">
        <f t="shared" si="0"/>
        <v> </v>
      </c>
      <c r="D38" s="31">
        <f t="shared" si="1"/>
        <v>999999</v>
      </c>
      <c r="E38" s="31">
        <f t="shared" si="2"/>
        <v>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1">
        <f t="shared" si="18"/>
        <v>1</v>
      </c>
      <c r="X38" s="31">
        <f t="shared" si="3"/>
        <v>0</v>
      </c>
      <c r="Y38" s="31"/>
      <c r="Z38" s="31">
        <f t="shared" si="19"/>
        <v>1</v>
      </c>
      <c r="AA38" s="31">
        <f t="shared" si="20"/>
        <v>0</v>
      </c>
      <c r="AB38" s="52"/>
      <c r="AC38" s="52"/>
      <c r="AD38" s="52"/>
      <c r="AE38" s="52"/>
      <c r="AF38" s="32"/>
      <c r="AG38" s="32"/>
      <c r="AH38" s="32"/>
      <c r="AI38" s="21" t="str">
        <f t="shared" si="4"/>
        <v> </v>
      </c>
      <c r="AJ38" s="31">
        <f t="shared" si="5"/>
        <v>99999</v>
      </c>
      <c r="AK38" s="31">
        <f t="shared" si="6"/>
        <v>0</v>
      </c>
      <c r="AL38" s="32"/>
      <c r="AM38" s="21" t="str">
        <f t="shared" si="7"/>
        <v> </v>
      </c>
      <c r="AN38" s="31">
        <f t="shared" si="8"/>
        <v>99999</v>
      </c>
      <c r="AO38" s="31">
        <f t="shared" si="9"/>
        <v>0</v>
      </c>
      <c r="AP38" s="31"/>
      <c r="AQ38" s="21" t="str">
        <f t="shared" si="10"/>
        <v> </v>
      </c>
      <c r="AR38" s="31">
        <f t="shared" si="11"/>
        <v>99999</v>
      </c>
      <c r="AS38" s="31">
        <f t="shared" si="12"/>
        <v>0</v>
      </c>
      <c r="AT38" s="32"/>
      <c r="AU38" s="21" t="str">
        <f t="shared" si="13"/>
        <v> </v>
      </c>
      <c r="AV38" s="31">
        <f t="shared" si="14"/>
        <v>99999</v>
      </c>
      <c r="AW38" s="31">
        <f t="shared" si="15"/>
        <v>0</v>
      </c>
      <c r="AX38" s="80"/>
      <c r="AY38" s="29">
        <v>22</v>
      </c>
      <c r="AZ38" s="31"/>
      <c r="BA38" s="31"/>
      <c r="BB38" s="31"/>
      <c r="BC38" s="31"/>
      <c r="BD38" s="15" t="str">
        <f>IF(BC38&lt;&gt;0,BC38*#REF!/1000000*8.34," ")</f>
        <v> </v>
      </c>
      <c r="BE38" s="13" t="str">
        <f t="shared" si="21"/>
        <v> </v>
      </c>
      <c r="BF38" s="31"/>
      <c r="BG38" s="31"/>
      <c r="BH38" s="31"/>
      <c r="BI38" s="31"/>
      <c r="BJ38" s="15" t="str">
        <f>IF(BI38&lt;&gt;0,BI38*#REF!*8.34," ")</f>
        <v> </v>
      </c>
      <c r="BK38" s="13" t="str">
        <f t="shared" si="16"/>
        <v> </v>
      </c>
      <c r="BL38" s="24">
        <f t="shared" si="22"/>
      </c>
      <c r="BM38" s="31"/>
      <c r="BN38" s="31"/>
      <c r="BO38" s="31"/>
      <c r="BP38" s="31"/>
      <c r="BQ38" s="31"/>
      <c r="BR38" s="31"/>
      <c r="BS38" s="31"/>
      <c r="BT38" s="31"/>
      <c r="BU38" s="31"/>
      <c r="BV38" s="13" t="str">
        <f t="shared" si="17"/>
        <v> </v>
      </c>
      <c r="BW38" s="13"/>
      <c r="BX38" s="13"/>
      <c r="BY38" s="13"/>
      <c r="BZ38" s="13"/>
      <c r="CA38" s="13"/>
      <c r="CB38" s="13"/>
      <c r="CC38" s="13"/>
      <c r="CD38" s="31"/>
      <c r="CE38" s="31"/>
      <c r="CF38" s="31"/>
      <c r="CG38" s="31"/>
      <c r="CH38" s="31"/>
      <c r="CI38" s="90"/>
    </row>
    <row r="39" spans="1:87" ht="12.75">
      <c r="A39" s="107">
        <v>23</v>
      </c>
      <c r="B39" s="32"/>
      <c r="C39" s="20" t="str">
        <f t="shared" si="0"/>
        <v> </v>
      </c>
      <c r="D39" s="31">
        <f t="shared" si="1"/>
        <v>999999</v>
      </c>
      <c r="E39" s="31">
        <f t="shared" si="2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1">
        <f t="shared" si="18"/>
        <v>1</v>
      </c>
      <c r="X39" s="31">
        <f t="shared" si="3"/>
        <v>0</v>
      </c>
      <c r="Y39" s="31"/>
      <c r="Z39" s="31">
        <f t="shared" si="19"/>
        <v>1</v>
      </c>
      <c r="AA39" s="31">
        <f t="shared" si="20"/>
        <v>0</v>
      </c>
      <c r="AB39" s="52"/>
      <c r="AC39" s="52"/>
      <c r="AD39" s="52"/>
      <c r="AE39" s="52"/>
      <c r="AF39" s="32"/>
      <c r="AG39" s="32"/>
      <c r="AH39" s="32"/>
      <c r="AI39" s="21" t="str">
        <f t="shared" si="4"/>
        <v> </v>
      </c>
      <c r="AJ39" s="31">
        <f t="shared" si="5"/>
        <v>99999</v>
      </c>
      <c r="AK39" s="31">
        <f t="shared" si="6"/>
        <v>0</v>
      </c>
      <c r="AL39" s="32"/>
      <c r="AM39" s="21" t="str">
        <f t="shared" si="7"/>
        <v> </v>
      </c>
      <c r="AN39" s="31">
        <f t="shared" si="8"/>
        <v>99999</v>
      </c>
      <c r="AO39" s="31">
        <f t="shared" si="9"/>
        <v>0</v>
      </c>
      <c r="AP39" s="32"/>
      <c r="AQ39" s="21" t="str">
        <f t="shared" si="10"/>
        <v> </v>
      </c>
      <c r="AR39" s="31">
        <f t="shared" si="11"/>
        <v>99999</v>
      </c>
      <c r="AS39" s="31">
        <f t="shared" si="12"/>
        <v>0</v>
      </c>
      <c r="AT39" s="32"/>
      <c r="AU39" s="21" t="str">
        <f t="shared" si="13"/>
        <v> </v>
      </c>
      <c r="AV39" s="31">
        <f t="shared" si="14"/>
        <v>99999</v>
      </c>
      <c r="AW39" s="31">
        <f t="shared" si="15"/>
        <v>0</v>
      </c>
      <c r="AX39" s="80"/>
      <c r="AY39" s="29">
        <v>23</v>
      </c>
      <c r="AZ39" s="31"/>
      <c r="BA39" s="31"/>
      <c r="BB39" s="31"/>
      <c r="BC39" s="31"/>
      <c r="BD39" s="15" t="str">
        <f>IF(BC39&lt;&gt;0,BC39*#REF!/1000000*8.34," ")</f>
        <v> </v>
      </c>
      <c r="BE39" s="13" t="str">
        <f t="shared" si="21"/>
        <v> </v>
      </c>
      <c r="BF39" s="31"/>
      <c r="BG39" s="31"/>
      <c r="BH39" s="31"/>
      <c r="BI39" s="31"/>
      <c r="BJ39" s="15" t="str">
        <f>IF(BI39&lt;&gt;0,BI39*#REF!*8.34," ")</f>
        <v> </v>
      </c>
      <c r="BK39" s="13" t="str">
        <f t="shared" si="16"/>
        <v> </v>
      </c>
      <c r="BL39" s="24">
        <f t="shared" si="22"/>
      </c>
      <c r="BM39" s="31"/>
      <c r="BN39" s="31"/>
      <c r="BO39" s="31"/>
      <c r="BP39" s="31"/>
      <c r="BQ39" s="31"/>
      <c r="BR39" s="31"/>
      <c r="BS39" s="31"/>
      <c r="BT39" s="31"/>
      <c r="BU39" s="31"/>
      <c r="BV39" s="13" t="str">
        <f t="shared" si="17"/>
        <v> </v>
      </c>
      <c r="BW39" s="13"/>
      <c r="BX39" s="13"/>
      <c r="BY39" s="13"/>
      <c r="BZ39" s="13"/>
      <c r="CA39" s="13"/>
      <c r="CB39" s="13"/>
      <c r="CC39" s="13"/>
      <c r="CD39" s="31"/>
      <c r="CE39" s="31"/>
      <c r="CF39" s="31"/>
      <c r="CG39" s="31"/>
      <c r="CH39" s="31"/>
      <c r="CI39" s="90"/>
    </row>
    <row r="40" spans="1:87" ht="12.75">
      <c r="A40" s="107">
        <v>24</v>
      </c>
      <c r="B40" s="32"/>
      <c r="C40" s="20" t="str">
        <f t="shared" si="0"/>
        <v> </v>
      </c>
      <c r="D40" s="31">
        <f t="shared" si="1"/>
        <v>999999</v>
      </c>
      <c r="E40" s="31">
        <f t="shared" si="2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1">
        <f t="shared" si="18"/>
        <v>1</v>
      </c>
      <c r="X40" s="31">
        <f t="shared" si="3"/>
        <v>0</v>
      </c>
      <c r="Y40" s="31"/>
      <c r="Z40" s="31">
        <f t="shared" si="19"/>
        <v>1</v>
      </c>
      <c r="AA40" s="31">
        <f t="shared" si="20"/>
        <v>0</v>
      </c>
      <c r="AB40" s="52"/>
      <c r="AC40" s="52"/>
      <c r="AD40" s="52"/>
      <c r="AE40" s="52"/>
      <c r="AF40" s="32"/>
      <c r="AG40" s="32"/>
      <c r="AH40" s="32"/>
      <c r="AI40" s="21" t="str">
        <f t="shared" si="4"/>
        <v> </v>
      </c>
      <c r="AJ40" s="31">
        <f t="shared" si="5"/>
        <v>99999</v>
      </c>
      <c r="AK40" s="31">
        <f t="shared" si="6"/>
        <v>0</v>
      </c>
      <c r="AL40" s="32"/>
      <c r="AM40" s="21" t="str">
        <f t="shared" si="7"/>
        <v> </v>
      </c>
      <c r="AN40" s="31">
        <f t="shared" si="8"/>
        <v>99999</v>
      </c>
      <c r="AO40" s="31">
        <f t="shared" si="9"/>
        <v>0</v>
      </c>
      <c r="AP40" s="32"/>
      <c r="AQ40" s="21" t="str">
        <f t="shared" si="10"/>
        <v> </v>
      </c>
      <c r="AR40" s="31">
        <f t="shared" si="11"/>
        <v>99999</v>
      </c>
      <c r="AS40" s="31">
        <f t="shared" si="12"/>
        <v>0</v>
      </c>
      <c r="AT40" s="32"/>
      <c r="AU40" s="21" t="str">
        <f t="shared" si="13"/>
        <v> </v>
      </c>
      <c r="AV40" s="31">
        <f t="shared" si="14"/>
        <v>99999</v>
      </c>
      <c r="AW40" s="31">
        <f t="shared" si="15"/>
        <v>0</v>
      </c>
      <c r="AX40" s="80"/>
      <c r="AY40" s="29">
        <v>24</v>
      </c>
      <c r="AZ40" s="31"/>
      <c r="BA40" s="31"/>
      <c r="BB40" s="31"/>
      <c r="BC40" s="31"/>
      <c r="BD40" s="15" t="str">
        <f>IF(BC40&lt;&gt;0,BC40*#REF!/1000000*8.34," ")</f>
        <v> </v>
      </c>
      <c r="BE40" s="13" t="str">
        <f t="shared" si="21"/>
        <v> </v>
      </c>
      <c r="BF40" s="31"/>
      <c r="BG40" s="31"/>
      <c r="BH40" s="31"/>
      <c r="BI40" s="31"/>
      <c r="BJ40" s="15" t="str">
        <f>IF(BI40&lt;&gt;0,BI40*#REF!*8.34," ")</f>
        <v> </v>
      </c>
      <c r="BK40" s="13" t="str">
        <f t="shared" si="16"/>
        <v> </v>
      </c>
      <c r="BL40" s="24">
        <f t="shared" si="22"/>
      </c>
      <c r="BM40" s="31"/>
      <c r="BN40" s="31"/>
      <c r="BO40" s="31"/>
      <c r="BP40" s="31"/>
      <c r="BQ40" s="31"/>
      <c r="BR40" s="31"/>
      <c r="BS40" s="31"/>
      <c r="BT40" s="31"/>
      <c r="BU40" s="31"/>
      <c r="BV40" s="13" t="str">
        <f t="shared" si="17"/>
        <v> </v>
      </c>
      <c r="BW40" s="13"/>
      <c r="BX40" s="13"/>
      <c r="BY40" s="13"/>
      <c r="BZ40" s="13"/>
      <c r="CA40" s="13"/>
      <c r="CB40" s="13"/>
      <c r="CC40" s="13"/>
      <c r="CD40" s="31"/>
      <c r="CE40" s="31"/>
      <c r="CF40" s="31"/>
      <c r="CG40" s="31"/>
      <c r="CH40" s="31"/>
      <c r="CI40" s="90"/>
    </row>
    <row r="41" spans="1:87" ht="12.75">
      <c r="A41" s="107">
        <v>25</v>
      </c>
      <c r="B41" s="32"/>
      <c r="C41" s="20" t="str">
        <f t="shared" si="0"/>
        <v> </v>
      </c>
      <c r="D41" s="31">
        <f t="shared" si="1"/>
        <v>999999</v>
      </c>
      <c r="E41" s="31">
        <f t="shared" si="2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1">
        <f t="shared" si="18"/>
        <v>1</v>
      </c>
      <c r="X41" s="31">
        <f t="shared" si="3"/>
        <v>0</v>
      </c>
      <c r="Y41" s="31"/>
      <c r="Z41" s="31">
        <f t="shared" si="19"/>
        <v>1</v>
      </c>
      <c r="AA41" s="31">
        <f t="shared" si="20"/>
        <v>0</v>
      </c>
      <c r="AB41" s="52"/>
      <c r="AC41" s="52"/>
      <c r="AD41" s="52"/>
      <c r="AE41" s="52"/>
      <c r="AF41" s="32"/>
      <c r="AG41" s="32"/>
      <c r="AH41" s="32"/>
      <c r="AI41" s="21" t="str">
        <f t="shared" si="4"/>
        <v> </v>
      </c>
      <c r="AJ41" s="31">
        <f t="shared" si="5"/>
        <v>99999</v>
      </c>
      <c r="AK41" s="31">
        <f t="shared" si="6"/>
        <v>0</v>
      </c>
      <c r="AL41" s="32"/>
      <c r="AM41" s="21" t="str">
        <f t="shared" si="7"/>
        <v> </v>
      </c>
      <c r="AN41" s="31">
        <f t="shared" si="8"/>
        <v>99999</v>
      </c>
      <c r="AO41" s="31">
        <f t="shared" si="9"/>
        <v>0</v>
      </c>
      <c r="AP41" s="32"/>
      <c r="AQ41" s="21" t="str">
        <f t="shared" si="10"/>
        <v> </v>
      </c>
      <c r="AR41" s="31">
        <f t="shared" si="11"/>
        <v>99999</v>
      </c>
      <c r="AS41" s="31">
        <f t="shared" si="12"/>
        <v>0</v>
      </c>
      <c r="AT41" s="32"/>
      <c r="AU41" s="21" t="str">
        <f t="shared" si="13"/>
        <v> </v>
      </c>
      <c r="AV41" s="31">
        <f t="shared" si="14"/>
        <v>99999</v>
      </c>
      <c r="AW41" s="31">
        <f t="shared" si="15"/>
        <v>0</v>
      </c>
      <c r="AX41" s="80"/>
      <c r="AY41" s="29">
        <v>25</v>
      </c>
      <c r="AZ41" s="31"/>
      <c r="BA41" s="31"/>
      <c r="BB41" s="31"/>
      <c r="BC41" s="31"/>
      <c r="BD41" s="15" t="str">
        <f>IF(BC41&lt;&gt;0,BC41*#REF!/1000000*8.34," ")</f>
        <v> </v>
      </c>
      <c r="BE41" s="13" t="str">
        <f t="shared" si="21"/>
        <v> </v>
      </c>
      <c r="BF41" s="31"/>
      <c r="BG41" s="31"/>
      <c r="BH41" s="31"/>
      <c r="BI41" s="31"/>
      <c r="BJ41" s="15" t="str">
        <f>IF(BI41&lt;&gt;0,BI41*#REF!*8.34," ")</f>
        <v> </v>
      </c>
      <c r="BK41" s="13" t="str">
        <f t="shared" si="16"/>
        <v> </v>
      </c>
      <c r="BL41" s="24">
        <f t="shared" si="22"/>
      </c>
      <c r="BM41" s="31"/>
      <c r="BN41" s="31"/>
      <c r="BO41" s="31"/>
      <c r="BP41" s="31"/>
      <c r="BQ41" s="31"/>
      <c r="BR41" s="31"/>
      <c r="BS41" s="31"/>
      <c r="BT41" s="31"/>
      <c r="BU41" s="31"/>
      <c r="BV41" s="13" t="str">
        <f t="shared" si="17"/>
        <v> </v>
      </c>
      <c r="BW41" s="13"/>
      <c r="BX41" s="13"/>
      <c r="BY41" s="13"/>
      <c r="BZ41" s="13"/>
      <c r="CA41" s="13"/>
      <c r="CB41" s="13"/>
      <c r="CC41" s="13"/>
      <c r="CD41" s="31"/>
      <c r="CE41" s="31"/>
      <c r="CF41" s="31"/>
      <c r="CG41" s="31"/>
      <c r="CH41" s="31"/>
      <c r="CI41" s="90"/>
    </row>
    <row r="42" spans="1:87" ht="12.75">
      <c r="A42" s="107">
        <v>26</v>
      </c>
      <c r="B42" s="32"/>
      <c r="C42" s="20" t="str">
        <f t="shared" si="0"/>
        <v> </v>
      </c>
      <c r="D42" s="31">
        <f t="shared" si="1"/>
        <v>999999</v>
      </c>
      <c r="E42" s="31">
        <f t="shared" si="2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1">
        <f t="shared" si="18"/>
        <v>1</v>
      </c>
      <c r="X42" s="31">
        <f t="shared" si="3"/>
        <v>0</v>
      </c>
      <c r="Y42" s="31"/>
      <c r="Z42" s="31">
        <f t="shared" si="19"/>
        <v>1</v>
      </c>
      <c r="AA42" s="31">
        <f t="shared" si="20"/>
        <v>0</v>
      </c>
      <c r="AB42" s="52"/>
      <c r="AC42" s="52"/>
      <c r="AD42" s="52"/>
      <c r="AE42" s="52"/>
      <c r="AF42" s="32"/>
      <c r="AG42" s="32"/>
      <c r="AH42" s="32"/>
      <c r="AI42" s="21" t="str">
        <f t="shared" si="4"/>
        <v> </v>
      </c>
      <c r="AJ42" s="31">
        <f t="shared" si="5"/>
        <v>99999</v>
      </c>
      <c r="AK42" s="31">
        <f t="shared" si="6"/>
        <v>0</v>
      </c>
      <c r="AL42" s="32"/>
      <c r="AM42" s="21" t="str">
        <f t="shared" si="7"/>
        <v> </v>
      </c>
      <c r="AN42" s="31">
        <f t="shared" si="8"/>
        <v>99999</v>
      </c>
      <c r="AO42" s="31">
        <f t="shared" si="9"/>
        <v>0</v>
      </c>
      <c r="AP42" s="32"/>
      <c r="AQ42" s="21" t="str">
        <f t="shared" si="10"/>
        <v> </v>
      </c>
      <c r="AR42" s="31">
        <f t="shared" si="11"/>
        <v>99999</v>
      </c>
      <c r="AS42" s="31">
        <f t="shared" si="12"/>
        <v>0</v>
      </c>
      <c r="AT42" s="32"/>
      <c r="AU42" s="21" t="str">
        <f t="shared" si="13"/>
        <v> </v>
      </c>
      <c r="AV42" s="31">
        <f t="shared" si="14"/>
        <v>99999</v>
      </c>
      <c r="AW42" s="31">
        <f t="shared" si="15"/>
        <v>0</v>
      </c>
      <c r="AX42" s="80"/>
      <c r="AY42" s="29">
        <v>26</v>
      </c>
      <c r="AZ42" s="31"/>
      <c r="BA42" s="31"/>
      <c r="BB42" s="31"/>
      <c r="BC42" s="31"/>
      <c r="BD42" s="15" t="str">
        <f>IF(BC42&lt;&gt;0,BC42*#REF!/1000000*8.34," ")</f>
        <v> </v>
      </c>
      <c r="BE42" s="13" t="str">
        <f t="shared" si="21"/>
        <v> </v>
      </c>
      <c r="BF42" s="31"/>
      <c r="BG42" s="31"/>
      <c r="BH42" s="31"/>
      <c r="BI42" s="31"/>
      <c r="BJ42" s="15" t="str">
        <f>IF(BI42&lt;&gt;0,BI42*#REF!*8.34," ")</f>
        <v> </v>
      </c>
      <c r="BK42" s="13" t="str">
        <f t="shared" si="16"/>
        <v> </v>
      </c>
      <c r="BL42" s="24">
        <f t="shared" si="22"/>
      </c>
      <c r="BM42" s="31"/>
      <c r="BN42" s="31"/>
      <c r="BO42" s="31"/>
      <c r="BP42" s="31"/>
      <c r="BQ42" s="31"/>
      <c r="BR42" s="31"/>
      <c r="BS42" s="31"/>
      <c r="BT42" s="31"/>
      <c r="BU42" s="31"/>
      <c r="BV42" s="13" t="str">
        <f t="shared" si="17"/>
        <v> </v>
      </c>
      <c r="BW42" s="13"/>
      <c r="BX42" s="13"/>
      <c r="BY42" s="13"/>
      <c r="BZ42" s="13"/>
      <c r="CA42" s="13"/>
      <c r="CB42" s="13"/>
      <c r="CC42" s="13"/>
      <c r="CD42" s="31"/>
      <c r="CE42" s="31"/>
      <c r="CF42" s="31"/>
      <c r="CG42" s="31"/>
      <c r="CH42" s="31"/>
      <c r="CI42" s="90"/>
    </row>
    <row r="43" spans="1:87" ht="12.75">
      <c r="A43" s="107">
        <v>27</v>
      </c>
      <c r="B43" s="32"/>
      <c r="C43" s="20" t="str">
        <f t="shared" si="0"/>
        <v> </v>
      </c>
      <c r="D43" s="31">
        <f t="shared" si="1"/>
        <v>999999</v>
      </c>
      <c r="E43" s="31">
        <f t="shared" si="2"/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1">
        <f t="shared" si="18"/>
        <v>1</v>
      </c>
      <c r="X43" s="31">
        <f t="shared" si="3"/>
        <v>0</v>
      </c>
      <c r="Y43" s="31"/>
      <c r="Z43" s="31">
        <f t="shared" si="19"/>
        <v>1</v>
      </c>
      <c r="AA43" s="31">
        <f t="shared" si="20"/>
        <v>0</v>
      </c>
      <c r="AB43" s="52"/>
      <c r="AC43" s="52"/>
      <c r="AD43" s="52"/>
      <c r="AE43" s="52"/>
      <c r="AF43" s="32"/>
      <c r="AG43" s="32"/>
      <c r="AH43" s="32"/>
      <c r="AI43" s="21" t="str">
        <f t="shared" si="4"/>
        <v> </v>
      </c>
      <c r="AJ43" s="31">
        <f t="shared" si="5"/>
        <v>99999</v>
      </c>
      <c r="AK43" s="31">
        <f t="shared" si="6"/>
        <v>0</v>
      </c>
      <c r="AL43" s="32"/>
      <c r="AM43" s="21" t="str">
        <f t="shared" si="7"/>
        <v> </v>
      </c>
      <c r="AN43" s="31">
        <f t="shared" si="8"/>
        <v>99999</v>
      </c>
      <c r="AO43" s="31">
        <f t="shared" si="9"/>
        <v>0</v>
      </c>
      <c r="AP43" s="32"/>
      <c r="AQ43" s="21" t="str">
        <f t="shared" si="10"/>
        <v> </v>
      </c>
      <c r="AR43" s="31">
        <f t="shared" si="11"/>
        <v>99999</v>
      </c>
      <c r="AS43" s="31">
        <f t="shared" si="12"/>
        <v>0</v>
      </c>
      <c r="AT43" s="32"/>
      <c r="AU43" s="21" t="str">
        <f t="shared" si="13"/>
        <v> </v>
      </c>
      <c r="AV43" s="31">
        <f t="shared" si="14"/>
        <v>99999</v>
      </c>
      <c r="AW43" s="31">
        <f t="shared" si="15"/>
        <v>0</v>
      </c>
      <c r="AX43" s="80"/>
      <c r="AY43" s="29">
        <v>27</v>
      </c>
      <c r="AZ43" s="31"/>
      <c r="BA43" s="31"/>
      <c r="BB43" s="31"/>
      <c r="BC43" s="31"/>
      <c r="BD43" s="15" t="str">
        <f>IF(BC43&lt;&gt;0,BC43*#REF!/1000000*8.34," ")</f>
        <v> </v>
      </c>
      <c r="BE43" s="13" t="str">
        <f t="shared" si="21"/>
        <v> </v>
      </c>
      <c r="BF43" s="31"/>
      <c r="BG43" s="31"/>
      <c r="BH43" s="31"/>
      <c r="BI43" s="31"/>
      <c r="BJ43" s="15" t="str">
        <f>IF(BI43&lt;&gt;0,BI43*#REF!*8.34," ")</f>
        <v> </v>
      </c>
      <c r="BK43" s="13" t="str">
        <f t="shared" si="16"/>
        <v> </v>
      </c>
      <c r="BL43" s="24">
        <f t="shared" si="22"/>
      </c>
      <c r="BM43" s="31"/>
      <c r="BN43" s="31"/>
      <c r="BO43" s="31"/>
      <c r="BP43" s="31"/>
      <c r="BQ43" s="31"/>
      <c r="BR43" s="31"/>
      <c r="BS43" s="31"/>
      <c r="BT43" s="31"/>
      <c r="BU43" s="31"/>
      <c r="BV43" s="13" t="str">
        <f t="shared" si="17"/>
        <v> </v>
      </c>
      <c r="BW43" s="13"/>
      <c r="BX43" s="13"/>
      <c r="BY43" s="13"/>
      <c r="BZ43" s="13"/>
      <c r="CA43" s="13"/>
      <c r="CB43" s="13"/>
      <c r="CC43" s="13"/>
      <c r="CD43" s="31"/>
      <c r="CE43" s="31"/>
      <c r="CF43" s="31"/>
      <c r="CG43" s="31"/>
      <c r="CH43" s="31"/>
      <c r="CI43" s="90"/>
    </row>
    <row r="44" spans="1:87" ht="12.75">
      <c r="A44" s="107">
        <v>28</v>
      </c>
      <c r="B44" s="32"/>
      <c r="C44" s="20" t="str">
        <f t="shared" si="0"/>
        <v> </v>
      </c>
      <c r="D44" s="31">
        <f t="shared" si="1"/>
        <v>999999</v>
      </c>
      <c r="E44" s="31">
        <f t="shared" si="2"/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1">
        <f t="shared" si="18"/>
        <v>1</v>
      </c>
      <c r="X44" s="31">
        <f t="shared" si="3"/>
        <v>0</v>
      </c>
      <c r="Y44" s="31"/>
      <c r="Z44" s="31">
        <f t="shared" si="19"/>
        <v>1</v>
      </c>
      <c r="AA44" s="31">
        <f t="shared" si="20"/>
        <v>0</v>
      </c>
      <c r="AB44" s="52"/>
      <c r="AC44" s="52"/>
      <c r="AD44" s="52"/>
      <c r="AE44" s="52"/>
      <c r="AF44" s="32"/>
      <c r="AG44" s="32"/>
      <c r="AH44" s="32"/>
      <c r="AI44" s="21" t="str">
        <f t="shared" si="4"/>
        <v> </v>
      </c>
      <c r="AJ44" s="31">
        <f t="shared" si="5"/>
        <v>99999</v>
      </c>
      <c r="AK44" s="31">
        <f t="shared" si="6"/>
        <v>0</v>
      </c>
      <c r="AL44" s="32"/>
      <c r="AM44" s="21" t="str">
        <f t="shared" si="7"/>
        <v> </v>
      </c>
      <c r="AN44" s="31">
        <f t="shared" si="8"/>
        <v>99999</v>
      </c>
      <c r="AO44" s="31">
        <f t="shared" si="9"/>
        <v>0</v>
      </c>
      <c r="AP44" s="32"/>
      <c r="AQ44" s="21" t="str">
        <f t="shared" si="10"/>
        <v> </v>
      </c>
      <c r="AR44" s="31">
        <f t="shared" si="11"/>
        <v>99999</v>
      </c>
      <c r="AS44" s="31">
        <f t="shared" si="12"/>
        <v>0</v>
      </c>
      <c r="AT44" s="32"/>
      <c r="AU44" s="21" t="str">
        <f t="shared" si="13"/>
        <v> </v>
      </c>
      <c r="AV44" s="31">
        <f t="shared" si="14"/>
        <v>99999</v>
      </c>
      <c r="AW44" s="31">
        <f t="shared" si="15"/>
        <v>0</v>
      </c>
      <c r="AX44" s="80"/>
      <c r="AY44" s="29">
        <v>28</v>
      </c>
      <c r="AZ44" s="31"/>
      <c r="BA44" s="31"/>
      <c r="BB44" s="31"/>
      <c r="BC44" s="31"/>
      <c r="BD44" s="15" t="str">
        <f>IF(BC44&lt;&gt;0,BC44*#REF!/1000000*8.34," ")</f>
        <v> </v>
      </c>
      <c r="BE44" s="13" t="str">
        <f t="shared" si="21"/>
        <v> </v>
      </c>
      <c r="BF44" s="31"/>
      <c r="BG44" s="31"/>
      <c r="BH44" s="31"/>
      <c r="BI44" s="31"/>
      <c r="BJ44" s="15" t="str">
        <f>IF(BI44&lt;&gt;0,BI44*#REF!*8.34," ")</f>
        <v> </v>
      </c>
      <c r="BK44" s="13" t="str">
        <f t="shared" si="16"/>
        <v> </v>
      </c>
      <c r="BL44" s="24">
        <f t="shared" si="22"/>
      </c>
      <c r="BM44" s="31"/>
      <c r="BN44" s="31"/>
      <c r="BO44" s="31"/>
      <c r="BP44" s="31"/>
      <c r="BQ44" s="31"/>
      <c r="BR44" s="31"/>
      <c r="BS44" s="31"/>
      <c r="BT44" s="31"/>
      <c r="BU44" s="31"/>
      <c r="BV44" s="13" t="str">
        <f t="shared" si="17"/>
        <v> </v>
      </c>
      <c r="BW44" s="13"/>
      <c r="BX44" s="13"/>
      <c r="BY44" s="13"/>
      <c r="BZ44" s="13"/>
      <c r="CA44" s="13"/>
      <c r="CB44" s="13"/>
      <c r="CC44" s="13"/>
      <c r="CD44" s="31"/>
      <c r="CE44" s="31"/>
      <c r="CF44" s="31"/>
      <c r="CG44" s="31"/>
      <c r="CH44" s="31"/>
      <c r="CI44" s="90"/>
    </row>
    <row r="45" spans="1:87" ht="12.75">
      <c r="A45" s="107">
        <v>29</v>
      </c>
      <c r="B45" s="32"/>
      <c r="C45" s="20" t="str">
        <f t="shared" si="0"/>
        <v> </v>
      </c>
      <c r="D45" s="31">
        <f t="shared" si="1"/>
        <v>999999</v>
      </c>
      <c r="E45" s="31">
        <f t="shared" si="2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1">
        <f t="shared" si="18"/>
        <v>1</v>
      </c>
      <c r="X45" s="31">
        <f t="shared" si="3"/>
        <v>0</v>
      </c>
      <c r="Y45" s="31"/>
      <c r="Z45" s="31">
        <f t="shared" si="19"/>
        <v>1</v>
      </c>
      <c r="AA45" s="31">
        <f t="shared" si="20"/>
        <v>0</v>
      </c>
      <c r="AB45" s="52"/>
      <c r="AC45" s="52"/>
      <c r="AD45" s="52"/>
      <c r="AE45" s="52"/>
      <c r="AF45" s="32"/>
      <c r="AG45" s="32"/>
      <c r="AH45" s="32"/>
      <c r="AI45" s="21" t="str">
        <f t="shared" si="4"/>
        <v> </v>
      </c>
      <c r="AJ45" s="31">
        <f t="shared" si="5"/>
        <v>99999</v>
      </c>
      <c r="AK45" s="31">
        <f t="shared" si="6"/>
        <v>0</v>
      </c>
      <c r="AL45" s="32"/>
      <c r="AM45" s="21" t="str">
        <f t="shared" si="7"/>
        <v> </v>
      </c>
      <c r="AN45" s="31">
        <f t="shared" si="8"/>
        <v>99999</v>
      </c>
      <c r="AO45" s="31">
        <f t="shared" si="9"/>
        <v>0</v>
      </c>
      <c r="AP45" s="32"/>
      <c r="AQ45" s="21" t="str">
        <f t="shared" si="10"/>
        <v> </v>
      </c>
      <c r="AR45" s="31">
        <f t="shared" si="11"/>
        <v>99999</v>
      </c>
      <c r="AS45" s="31">
        <f t="shared" si="12"/>
        <v>0</v>
      </c>
      <c r="AT45" s="32"/>
      <c r="AU45" s="21" t="str">
        <f t="shared" si="13"/>
        <v> </v>
      </c>
      <c r="AV45" s="31">
        <f t="shared" si="14"/>
        <v>99999</v>
      </c>
      <c r="AW45" s="31">
        <f t="shared" si="15"/>
        <v>0</v>
      </c>
      <c r="AX45" s="80"/>
      <c r="AY45" s="29">
        <v>29</v>
      </c>
      <c r="AZ45" s="31"/>
      <c r="BA45" s="31"/>
      <c r="BB45" s="31"/>
      <c r="BC45" s="31"/>
      <c r="BD45" s="15" t="str">
        <f>IF(BC45&lt;&gt;0,BC45*#REF!/1000000*8.34," ")</f>
        <v> </v>
      </c>
      <c r="BE45" s="13" t="str">
        <f t="shared" si="21"/>
        <v> </v>
      </c>
      <c r="BF45" s="31"/>
      <c r="BG45" s="31"/>
      <c r="BH45" s="31"/>
      <c r="BI45" s="31"/>
      <c r="BJ45" s="15" t="str">
        <f>IF(BI45&lt;&gt;0,BI45*#REF!*8.34," ")</f>
        <v> </v>
      </c>
      <c r="BK45" s="13" t="str">
        <f t="shared" si="16"/>
        <v> </v>
      </c>
      <c r="BL45" s="24">
        <f t="shared" si="22"/>
      </c>
      <c r="BM45" s="31"/>
      <c r="BN45" s="31"/>
      <c r="BO45" s="31"/>
      <c r="BP45" s="31"/>
      <c r="BQ45" s="31"/>
      <c r="BR45" s="31"/>
      <c r="BS45" s="31"/>
      <c r="BT45" s="31"/>
      <c r="BU45" s="31"/>
      <c r="BV45" s="13" t="str">
        <f t="shared" si="17"/>
        <v> </v>
      </c>
      <c r="BW45" s="13"/>
      <c r="BX45" s="13"/>
      <c r="BY45" s="13"/>
      <c r="BZ45" s="13"/>
      <c r="CA45" s="13"/>
      <c r="CB45" s="13"/>
      <c r="CC45" s="13"/>
      <c r="CD45" s="31"/>
      <c r="CE45" s="31"/>
      <c r="CF45" s="31"/>
      <c r="CG45" s="31"/>
      <c r="CH45" s="31"/>
      <c r="CI45" s="90"/>
    </row>
    <row r="46" spans="1:87" ht="12.75">
      <c r="A46" s="107">
        <v>30</v>
      </c>
      <c r="B46" s="32"/>
      <c r="C46" s="20" t="str">
        <f t="shared" si="0"/>
        <v> </v>
      </c>
      <c r="D46" s="31">
        <f t="shared" si="1"/>
        <v>999999</v>
      </c>
      <c r="E46" s="31">
        <f t="shared" si="2"/>
        <v>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1">
        <f t="shared" si="18"/>
        <v>1</v>
      </c>
      <c r="X46" s="31">
        <f t="shared" si="3"/>
        <v>0</v>
      </c>
      <c r="Y46" s="31"/>
      <c r="Z46" s="31">
        <f t="shared" si="19"/>
        <v>1</v>
      </c>
      <c r="AA46" s="31">
        <f t="shared" si="20"/>
        <v>0</v>
      </c>
      <c r="AB46" s="52"/>
      <c r="AC46" s="52"/>
      <c r="AD46" s="52"/>
      <c r="AE46" s="52"/>
      <c r="AF46" s="32"/>
      <c r="AG46" s="32"/>
      <c r="AH46" s="32"/>
      <c r="AI46" s="21" t="str">
        <f t="shared" si="4"/>
        <v> </v>
      </c>
      <c r="AJ46" s="31">
        <f t="shared" si="5"/>
        <v>99999</v>
      </c>
      <c r="AK46" s="31">
        <f t="shared" si="6"/>
        <v>0</v>
      </c>
      <c r="AL46" s="32"/>
      <c r="AM46" s="21" t="str">
        <f t="shared" si="7"/>
        <v> </v>
      </c>
      <c r="AN46" s="31">
        <f t="shared" si="8"/>
        <v>99999</v>
      </c>
      <c r="AO46" s="31">
        <f t="shared" si="9"/>
        <v>0</v>
      </c>
      <c r="AP46" s="32"/>
      <c r="AQ46" s="21" t="str">
        <f t="shared" si="10"/>
        <v> </v>
      </c>
      <c r="AR46" s="31">
        <f t="shared" si="11"/>
        <v>99999</v>
      </c>
      <c r="AS46" s="31">
        <f t="shared" si="12"/>
        <v>0</v>
      </c>
      <c r="AT46" s="32"/>
      <c r="AU46" s="21" t="str">
        <f t="shared" si="13"/>
        <v> </v>
      </c>
      <c r="AV46" s="31">
        <f t="shared" si="14"/>
        <v>99999</v>
      </c>
      <c r="AW46" s="31">
        <f t="shared" si="15"/>
        <v>0</v>
      </c>
      <c r="AX46" s="80"/>
      <c r="AY46" s="29">
        <v>30</v>
      </c>
      <c r="AZ46" s="31"/>
      <c r="BA46" s="31"/>
      <c r="BB46" s="31"/>
      <c r="BC46" s="31"/>
      <c r="BD46" s="15" t="str">
        <f>IF(BC46&lt;&gt;0,BC46*#REF!/1000000*8.34," ")</f>
        <v> </v>
      </c>
      <c r="BE46" s="13" t="str">
        <f t="shared" si="21"/>
        <v> </v>
      </c>
      <c r="BF46" s="31"/>
      <c r="BG46" s="31"/>
      <c r="BH46" s="31"/>
      <c r="BI46" s="31"/>
      <c r="BJ46" s="15" t="str">
        <f>IF(BI46&lt;&gt;0,BI46*#REF!*8.34," ")</f>
        <v> </v>
      </c>
      <c r="BK46" s="13" t="str">
        <f t="shared" si="16"/>
        <v> </v>
      </c>
      <c r="BL46" s="24">
        <f t="shared" si="22"/>
      </c>
      <c r="BM46" s="31"/>
      <c r="BN46" s="31"/>
      <c r="BO46" s="31"/>
      <c r="BP46" s="31"/>
      <c r="BQ46" s="31"/>
      <c r="BR46" s="31"/>
      <c r="BS46" s="31"/>
      <c r="BT46" s="31"/>
      <c r="BU46" s="31"/>
      <c r="BV46" s="13" t="str">
        <f t="shared" si="17"/>
        <v> </v>
      </c>
      <c r="BW46" s="13"/>
      <c r="BX46" s="13"/>
      <c r="BY46" s="13"/>
      <c r="BZ46" s="13"/>
      <c r="CA46" s="13"/>
      <c r="CB46" s="13"/>
      <c r="CC46" s="13"/>
      <c r="CD46" s="31"/>
      <c r="CE46" s="31"/>
      <c r="CF46" s="31"/>
      <c r="CG46" s="31"/>
      <c r="CH46" s="31"/>
      <c r="CI46" s="90"/>
    </row>
    <row r="47" spans="1:87" ht="13.5" thickBot="1">
      <c r="A47" s="108">
        <v>31</v>
      </c>
      <c r="B47" s="32"/>
      <c r="C47" s="4" t="str">
        <f t="shared" si="0"/>
        <v> </v>
      </c>
      <c r="D47" s="31">
        <f t="shared" si="1"/>
        <v>999999</v>
      </c>
      <c r="E47" s="31">
        <f t="shared" si="2"/>
        <v>0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31">
        <f t="shared" si="18"/>
        <v>1</v>
      </c>
      <c r="X47" s="33">
        <f t="shared" si="3"/>
        <v>0</v>
      </c>
      <c r="Y47" s="33"/>
      <c r="Z47" s="31">
        <f t="shared" si="19"/>
        <v>1</v>
      </c>
      <c r="AA47" s="31">
        <f t="shared" si="20"/>
        <v>0</v>
      </c>
      <c r="AB47" s="53"/>
      <c r="AC47" s="53"/>
      <c r="AD47" s="53"/>
      <c r="AE47" s="53"/>
      <c r="AF47" s="51"/>
      <c r="AG47" s="51"/>
      <c r="AH47" s="51"/>
      <c r="AI47" s="22" t="str">
        <f t="shared" si="4"/>
        <v> </v>
      </c>
      <c r="AJ47" s="31">
        <f t="shared" si="5"/>
        <v>99999</v>
      </c>
      <c r="AK47" s="31">
        <f t="shared" si="6"/>
        <v>0</v>
      </c>
      <c r="AL47" s="51"/>
      <c r="AM47" s="22" t="str">
        <f t="shared" si="7"/>
        <v> </v>
      </c>
      <c r="AN47" s="31">
        <f t="shared" si="8"/>
        <v>99999</v>
      </c>
      <c r="AO47" s="31">
        <f t="shared" si="9"/>
        <v>0</v>
      </c>
      <c r="AP47" s="51"/>
      <c r="AQ47" s="22" t="str">
        <f t="shared" si="10"/>
        <v> </v>
      </c>
      <c r="AR47" s="31">
        <f t="shared" si="11"/>
        <v>99999</v>
      </c>
      <c r="AS47" s="31">
        <f t="shared" si="12"/>
        <v>0</v>
      </c>
      <c r="AT47" s="51"/>
      <c r="AU47" s="22" t="str">
        <f t="shared" si="13"/>
        <v> </v>
      </c>
      <c r="AV47" s="31">
        <f t="shared" si="14"/>
        <v>99999</v>
      </c>
      <c r="AW47" s="31">
        <f t="shared" si="15"/>
        <v>0</v>
      </c>
      <c r="AX47" s="81"/>
      <c r="AY47" s="30">
        <v>31</v>
      </c>
      <c r="AZ47" s="33"/>
      <c r="BA47" s="33"/>
      <c r="BB47" s="33"/>
      <c r="BC47" s="33"/>
      <c r="BD47" s="23" t="str">
        <f>IF(BC47&lt;&gt;0,BC47*#REF!/1000000*8.34," ")</f>
        <v> </v>
      </c>
      <c r="BE47" s="25" t="str">
        <f t="shared" si="21"/>
        <v> </v>
      </c>
      <c r="BF47" s="33"/>
      <c r="BG47" s="33"/>
      <c r="BH47" s="33"/>
      <c r="BI47" s="33"/>
      <c r="BJ47" s="23" t="str">
        <f>IF(BI47&lt;&gt;0,BI47*#REF!*8.34," ")</f>
        <v> </v>
      </c>
      <c r="BK47" s="25" t="str">
        <f t="shared" si="16"/>
        <v> </v>
      </c>
      <c r="BL47" s="26">
        <f t="shared" si="22"/>
      </c>
      <c r="BM47" s="33"/>
      <c r="BN47" s="33"/>
      <c r="BO47" s="33"/>
      <c r="BP47" s="33"/>
      <c r="BQ47" s="33"/>
      <c r="BR47" s="33"/>
      <c r="BS47" s="33"/>
      <c r="BT47" s="33"/>
      <c r="BU47" s="33"/>
      <c r="BV47" s="25" t="str">
        <f t="shared" si="17"/>
        <v> </v>
      </c>
      <c r="BW47" s="13"/>
      <c r="BX47" s="13"/>
      <c r="BY47" s="13"/>
      <c r="BZ47" s="13"/>
      <c r="CA47" s="13"/>
      <c r="CB47" s="13"/>
      <c r="CC47" s="13"/>
      <c r="CD47" s="31"/>
      <c r="CE47" s="31"/>
      <c r="CF47" s="31"/>
      <c r="CG47" s="31"/>
      <c r="CH47" s="31"/>
      <c r="CI47" s="90"/>
    </row>
    <row r="48" spans="1:253" s="86" customFormat="1" ht="14.25" thickBot="1" thickTop="1">
      <c r="A48" s="1"/>
      <c r="B48" s="12"/>
      <c r="C48" s="5" t="str">
        <f>IF(SUM(C17:C47)&lt;&gt;0,SUM(C17:C47)," ")</f>
        <v> </v>
      </c>
      <c r="D48" s="1">
        <f>SUM(C17:C47)</f>
        <v>0</v>
      </c>
      <c r="E48" s="1">
        <f>SUM(E17:E47)</f>
        <v>0</v>
      </c>
      <c r="F48" s="82" t="s">
        <v>88</v>
      </c>
      <c r="G48" s="82"/>
      <c r="H48" s="13" t="str">
        <f>IF(SUM(H17:H47)&lt;&gt;0,SUM(H17:H47)," ")</f>
        <v> </v>
      </c>
      <c r="I48" s="13" t="str">
        <f>IF(SUM(I17:I47)&lt;&gt;0,SUM(I17:I47)," ")</f>
        <v> </v>
      </c>
      <c r="J48" s="13" t="str">
        <f>IF(SUM(J17:J47)&lt;&gt;0,SUM(J17:J47)," ")</f>
        <v> </v>
      </c>
      <c r="K48" s="1"/>
      <c r="L48" s="1"/>
      <c r="M48" s="1"/>
      <c r="N48" s="1"/>
      <c r="O48" s="1"/>
      <c r="P48" s="1"/>
      <c r="Q48" s="1"/>
      <c r="R48" s="89" t="s">
        <v>89</v>
      </c>
      <c r="S48" s="13" t="str">
        <f>IF(SUM(S17:S47)&lt;&gt;0,SUM(S17:S47)," ")</f>
        <v> </v>
      </c>
      <c r="T48" s="14" t="s">
        <v>90</v>
      </c>
      <c r="U48" s="13" t="str">
        <f>IF(SUM(U17:U47)&lt;&gt;0,MAX(U17:U47)," ")</f>
        <v> </v>
      </c>
      <c r="V48" s="13" t="str">
        <f>IF(SUM(V17:V47)&lt;&gt;0,MAX(V17:V47)," ")</f>
        <v> </v>
      </c>
      <c r="W48" s="13">
        <f>W47</f>
        <v>1</v>
      </c>
      <c r="X48" s="17">
        <f>SUM(X17:X47)</f>
        <v>0</v>
      </c>
      <c r="Y48" s="17" t="str">
        <f>IF(SUM(Y17:Y47)&lt;&gt;0,MAX(Y17:Y47)," ")</f>
        <v> </v>
      </c>
      <c r="Z48" s="13">
        <f>Z47</f>
        <v>1</v>
      </c>
      <c r="AA48" s="17">
        <f>SUM(AA17:AA47)</f>
        <v>0</v>
      </c>
      <c r="AB48" s="13" t="str">
        <f aca="true" t="shared" si="23" ref="AB48:AH48">IF(SUM(AB17:AB47)&lt;&gt;0,MAX(AB17:AB47)," ")</f>
        <v> </v>
      </c>
      <c r="AC48" s="13" t="str">
        <f t="shared" si="23"/>
        <v> </v>
      </c>
      <c r="AD48" s="13" t="str">
        <f t="shared" si="23"/>
        <v> </v>
      </c>
      <c r="AE48" s="13" t="str">
        <f t="shared" si="23"/>
        <v> </v>
      </c>
      <c r="AF48" s="13" t="str">
        <f t="shared" si="23"/>
        <v> </v>
      </c>
      <c r="AG48" s="13" t="str">
        <f t="shared" si="23"/>
        <v> </v>
      </c>
      <c r="AH48" s="13" t="str">
        <f t="shared" si="23"/>
        <v> </v>
      </c>
      <c r="AI48" s="15" t="str">
        <f>IF(MAX(AI17:AI47)&lt;&gt;0,MAX(AI17:AI47)," ")</f>
        <v> </v>
      </c>
      <c r="AJ48" s="13">
        <f>SUM(AI17:AI47)</f>
        <v>0</v>
      </c>
      <c r="AK48" s="13">
        <f>SUM(AK17:AK47)</f>
        <v>0</v>
      </c>
      <c r="AL48" s="13" t="str">
        <f>IF(SUM(AL17:AL47)&lt;&gt;0,MAX(AL17:AL47)," ")</f>
        <v> </v>
      </c>
      <c r="AM48" s="16" t="str">
        <f>IF(MAX(AM17:AM47)&lt;&gt;0,MAX(AM17:AM47)," ")</f>
        <v> </v>
      </c>
      <c r="AN48" s="13">
        <f>SUM(AM17:AM47)</f>
        <v>0</v>
      </c>
      <c r="AO48" s="13">
        <f>SUM(AO17:AO47)</f>
        <v>0</v>
      </c>
      <c r="AP48" s="13" t="str">
        <f>IF(SUM(AP17:AP47)&lt;&gt;0,MAX(AP17:AP47)," ")</f>
        <v> </v>
      </c>
      <c r="AQ48" s="15" t="str">
        <f>IF(MAX(AQ17:AQ47)&lt;&gt;0,MAX(AQ17:AQ47)," ")</f>
        <v> </v>
      </c>
      <c r="AR48" s="13">
        <f>SUM(AQ17:AQ47)</f>
        <v>0</v>
      </c>
      <c r="AS48" s="13">
        <f>SUM(AS17:AS47)</f>
        <v>0</v>
      </c>
      <c r="AT48" s="13" t="str">
        <f>IF(SUM(AT17:AT47)&lt;&gt;0,MAX(AT17:AT47)," ")</f>
        <v> </v>
      </c>
      <c r="AU48" s="16" t="str">
        <f>IF(MAX(AU17:AU47)&lt;&gt;0,MAX(AU17:AU47)," ")</f>
        <v> </v>
      </c>
      <c r="AV48" s="1">
        <f>SUM(AU17:AU47)</f>
        <v>0</v>
      </c>
      <c r="AW48" s="1">
        <f>SUM(AW17:AW47)</f>
        <v>0</v>
      </c>
      <c r="AX48" s="1"/>
      <c r="AY48" s="1"/>
      <c r="AZ48" s="1"/>
      <c r="BA48" s="1"/>
      <c r="BB48" s="1"/>
      <c r="BC48" s="1"/>
      <c r="BD48" s="85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 t="s">
        <v>89</v>
      </c>
      <c r="BU48" s="1"/>
      <c r="BV48" s="17" t="str">
        <f>IF(SUM(BV17:BV47)&lt;&gt;0,SUM(BV17:BV47)," ")</f>
        <v> </v>
      </c>
      <c r="BW48" s="25"/>
      <c r="BX48" s="25"/>
      <c r="BY48" s="25"/>
      <c r="BZ48" s="25"/>
      <c r="CA48" s="25"/>
      <c r="CB48" s="25"/>
      <c r="CC48" s="25"/>
      <c r="CD48" s="33"/>
      <c r="CE48" s="33"/>
      <c r="CF48" s="33"/>
      <c r="CG48" s="33"/>
      <c r="CH48" s="33"/>
      <c r="CI48" s="9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86" customFormat="1" ht="13.5" thickTop="1">
      <c r="A49" s="1"/>
      <c r="B49" s="1"/>
      <c r="C49" s="13" t="str">
        <f>IF(D48&lt;&gt;0,D48/E48," ")</f>
        <v> </v>
      </c>
      <c r="D49" s="1"/>
      <c r="E49" s="1"/>
      <c r="F49" s="82" t="s">
        <v>91</v>
      </c>
      <c r="G49" s="82"/>
      <c r="H49" s="13" t="str">
        <f>IF(SUM(H17:H47)&lt;&gt;0,AVERAGE(H17:H47)," ")</f>
        <v> 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4" t="s">
        <v>92</v>
      </c>
      <c r="U49" s="13" t="str">
        <f>IF(SUM(U17:U47)&lt;&gt;0,MIN(U17:U47)," ")</f>
        <v> </v>
      </c>
      <c r="V49" s="13" t="str">
        <f>IF(SUM(V17:V47)&lt;&gt;0,MIN(V17:V47)," ")</f>
        <v> </v>
      </c>
      <c r="W49" s="13"/>
      <c r="X49" s="13"/>
      <c r="Y49" s="13" t="str">
        <f>IF(SUM(Y17:Y47)&lt;&gt;0,MIN(Y17:Y47)," ")</f>
        <v> </v>
      </c>
      <c r="Z49" s="13"/>
      <c r="AA49" s="13"/>
      <c r="AB49" s="13" t="str">
        <f aca="true" t="shared" si="24" ref="AB49:AH49">IF(SUM(AB17:AB47)&lt;&gt;0,MIN(AB17:AB47)," ")</f>
        <v> </v>
      </c>
      <c r="AC49" s="13" t="str">
        <f t="shared" si="24"/>
        <v> </v>
      </c>
      <c r="AD49" s="13" t="str">
        <f t="shared" si="24"/>
        <v> </v>
      </c>
      <c r="AE49" s="13" t="str">
        <f t="shared" si="24"/>
        <v> </v>
      </c>
      <c r="AF49" s="13" t="str">
        <f t="shared" si="24"/>
        <v> </v>
      </c>
      <c r="AG49" s="13" t="str">
        <f t="shared" si="24"/>
        <v> </v>
      </c>
      <c r="AH49" s="13" t="str">
        <f t="shared" si="24"/>
        <v> </v>
      </c>
      <c r="AI49" s="15" t="str">
        <f>IF(MIN(AJ17:AJ47)&lt;&gt;99999,MIN(AJ17:AJ47)," ")</f>
        <v> </v>
      </c>
      <c r="AJ49" s="13"/>
      <c r="AK49" s="13"/>
      <c r="AL49" s="13" t="str">
        <f>IF(SUM(AL17:AL47)&lt;&gt;0,MIN(AL17:AL47)," ")</f>
        <v> </v>
      </c>
      <c r="AM49" s="16" t="str">
        <f>IF(MIN(AN17:AN47)&lt;&gt;99999,MIN(AN17:AN47)," ")</f>
        <v> </v>
      </c>
      <c r="AN49" s="13"/>
      <c r="AO49" s="13"/>
      <c r="AP49" s="13" t="str">
        <f>IF(SUM(AP17:AP47)&lt;&gt;0,MIN(AP17:AP47)," ")</f>
        <v> </v>
      </c>
      <c r="AQ49" s="15" t="str">
        <f>IF(MIN(AR17:AR47)&lt;&gt;99999,MIN(AR17:AR47)," ")</f>
        <v> </v>
      </c>
      <c r="AR49" s="13"/>
      <c r="AS49" s="13"/>
      <c r="AT49" s="13" t="str">
        <f>IF(SUM(AT17:AT47)&lt;&gt;0,MIN(AT17:AT47)," ")</f>
        <v> </v>
      </c>
      <c r="AU49" s="16" t="str">
        <f>IF(MIN(AV17:AV47)&lt;&gt;99999,MIN(AV17:AV47)," ")</f>
        <v> </v>
      </c>
      <c r="AV49" s="1"/>
      <c r="AW49" s="1"/>
      <c r="AX49" s="1"/>
      <c r="AY49" s="1"/>
      <c r="BB49" s="1"/>
      <c r="BC49" s="89"/>
      <c r="BD49" s="97"/>
      <c r="BE49" s="97"/>
      <c r="BG49" s="1"/>
      <c r="BH49" s="1"/>
      <c r="BI49" s="1"/>
      <c r="BJ49" s="89"/>
      <c r="BK49" s="97"/>
      <c r="BL49" s="97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95"/>
      <c r="BX49" s="95"/>
      <c r="BY49" s="95"/>
      <c r="BZ49" s="95"/>
      <c r="CA49" s="95"/>
      <c r="CB49" s="95"/>
      <c r="CC49" s="95"/>
      <c r="CD49" s="1"/>
      <c r="CE49" s="1"/>
      <c r="CF49" s="1"/>
      <c r="CG49" s="1"/>
      <c r="CH49" s="17" t="str">
        <f>IF(SUM(CH18:CH48)&lt;&gt;0,SUM(CH18:CH48)," ")</f>
        <v> </v>
      </c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86" customFormat="1" ht="12.75">
      <c r="A50" s="1"/>
      <c r="B50" s="1"/>
      <c r="C50" s="13" t="str">
        <f>IF(SUM(C17:C47)&lt;&gt;0,MAX(C17:C47)," ")</f>
        <v> </v>
      </c>
      <c r="D50" s="1"/>
      <c r="E50" s="1"/>
      <c r="F50" s="82" t="s">
        <v>93</v>
      </c>
      <c r="G50" s="82"/>
      <c r="H50" s="13" t="str">
        <f>IF(SUM(H17:H47)&lt;&gt;0,MAX(H17:H47)," ")</f>
        <v> 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8" t="s">
        <v>91</v>
      </c>
      <c r="AC50" s="18"/>
      <c r="AD50" s="16" t="str">
        <f>IF(SUM(AD17:AD47)&lt;&gt;0,AVERAGE(AD17:AD47)," ")</f>
        <v> </v>
      </c>
      <c r="AE50" s="16" t="str">
        <f>IF(SUM(AE17:AE47)&lt;&gt;0,AVERAGE(AE17:AE47)," ")</f>
        <v> </v>
      </c>
      <c r="AF50" s="16" t="str">
        <f>IF(SUM(AF17:AF47)&lt;&gt;0,AVERAGE(AF17:AF47)," ")</f>
        <v> </v>
      </c>
      <c r="AG50" s="16" t="str">
        <f>IF(SUM(AG17:AG47)&lt;&gt;0,AVERAGE(AG17:AG47)," ")</f>
        <v> </v>
      </c>
      <c r="AH50" s="16" t="str">
        <f>IF(SUM(AH17:AH47)&lt;&gt;0,AVERAGE(AH17:AH47)," ")</f>
        <v> </v>
      </c>
      <c r="AI50" s="15" t="str">
        <f>IF(AK48&lt;&gt;0,AJ48/AK48," ")</f>
        <v> </v>
      </c>
      <c r="AJ50" s="13"/>
      <c r="AK50" s="13"/>
      <c r="AL50" s="16" t="str">
        <f>IF(SUM(AL17:AL47)&lt;&gt;0,AVERAGE(AL17:AL47)," ")</f>
        <v> </v>
      </c>
      <c r="AM50" s="16" t="str">
        <f>IF(AO48&lt;&gt;0,AN48/AO48," ")</f>
        <v> </v>
      </c>
      <c r="AN50" s="13"/>
      <c r="AO50" s="13"/>
      <c r="AP50" s="16" t="str">
        <f>IF(SUM(AP17:AP47)&lt;&gt;0,AVERAGE(AP17:AP47)," ")</f>
        <v> </v>
      </c>
      <c r="AQ50" s="15" t="str">
        <f>IF(AS48&lt;&gt;0,AR48/AS48," ")</f>
        <v> </v>
      </c>
      <c r="AR50" s="13"/>
      <c r="AS50" s="13"/>
      <c r="AT50" s="16" t="str">
        <f>IF(SUM(AT17:AT47)&lt;&gt;0,AVERAGE(AT17:AT47)," ")</f>
        <v> </v>
      </c>
      <c r="AU50" s="16" t="str">
        <f>IF(AW48&lt;&gt;0,AV48/AW48," ")</f>
        <v> </v>
      </c>
      <c r="AV50" s="1"/>
      <c r="AW50" s="1"/>
      <c r="AX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86" customFormat="1" ht="12.75">
      <c r="A51" s="1"/>
      <c r="B51" s="1"/>
      <c r="C51" s="13" t="str">
        <f>IF(SUM(C17:C47)&lt;&gt;0,MIN(D17:D47)," ")</f>
        <v> </v>
      </c>
      <c r="D51" s="1"/>
      <c r="E51" s="1"/>
      <c r="F51" s="82" t="s">
        <v>94</v>
      </c>
      <c r="G51" s="82"/>
      <c r="H51" s="13" t="str">
        <f>IF(SUM(H17:H47)&lt;&gt;0,MIN(H17:H47)," ")</f>
        <v> 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 t="s">
        <v>95</v>
      </c>
      <c r="U51" s="1"/>
      <c r="V51" s="16" t="str">
        <f>IF(X48&lt;&gt;0,W48^(1/X48)," ")</f>
        <v> </v>
      </c>
      <c r="W51" s="1"/>
      <c r="X51" s="1"/>
      <c r="Y51" s="16" t="str">
        <f>IF(AA48&lt;&gt;0,Z48^(1/AA48)," ")</f>
        <v> </v>
      </c>
      <c r="Z51" s="115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86" customFormat="1" ht="12.75">
      <c r="A52" s="1"/>
      <c r="B52" s="1" t="s">
        <v>96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8"/>
      <c r="AG52" s="18"/>
      <c r="AH52" s="18" t="s">
        <v>97</v>
      </c>
      <c r="AJ52" s="18"/>
      <c r="AK52" s="13" t="e">
        <f>IF(ISNONTEXT(AK50),((AK50-AO50)/AK50)*100," ")</f>
        <v>#DIV/0!</v>
      </c>
      <c r="AL52" s="13" t="str">
        <f>IF(ISNONTEXT(AH50),((AH50-AL50)/AH50)*100," ")</f>
        <v> </v>
      </c>
      <c r="AN52" s="95"/>
      <c r="AO52" s="112"/>
      <c r="AP52" s="18" t="s">
        <v>98</v>
      </c>
      <c r="AR52" s="1"/>
      <c r="AS52" s="1"/>
      <c r="AT52" s="13" t="str">
        <f>IF(ISNONTEXT(AP50),((AP50-AT50)/AP50)*100," ")</f>
        <v> </v>
      </c>
      <c r="AV52" s="1"/>
      <c r="AW52" s="1"/>
      <c r="AX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86" customFormat="1" ht="12.75">
      <c r="A53" s="1"/>
      <c r="B53" s="113" t="s">
        <v>117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8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85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86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85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86" customFormat="1" ht="12.75">
      <c r="A55" s="106"/>
      <c r="B55" s="10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85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9:253" s="86" customFormat="1" ht="12.75"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9:253" s="86" customFormat="1" ht="12.75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85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9:253" s="86" customFormat="1" ht="12.75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85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</sheetData>
  <sheetProtection/>
  <mergeCells count="24">
    <mergeCell ref="CC15:CC16"/>
    <mergeCell ref="AI13:AM13"/>
    <mergeCell ref="AI11:AP11"/>
    <mergeCell ref="AP14:AU14"/>
    <mergeCell ref="AH15:AI15"/>
    <mergeCell ref="AL15:AM15"/>
    <mergeCell ref="AP15:AQ15"/>
    <mergeCell ref="AT15:AU15"/>
    <mergeCell ref="CI15:CI16"/>
    <mergeCell ref="CD14:CI14"/>
    <mergeCell ref="CD15:CD16"/>
    <mergeCell ref="CE15:CE16"/>
    <mergeCell ref="CF15:CF16"/>
    <mergeCell ref="CG15:CG16"/>
    <mergeCell ref="F1:AE1"/>
    <mergeCell ref="AI12:AP12"/>
    <mergeCell ref="AQ11:AX11"/>
    <mergeCell ref="CH15:CH16"/>
    <mergeCell ref="BW14:CC14"/>
    <mergeCell ref="BW15:BW16"/>
    <mergeCell ref="BX15:BX16"/>
    <mergeCell ref="BY15:BY16"/>
    <mergeCell ref="BZ15:CA15"/>
    <mergeCell ref="CB15:CB16"/>
  </mergeCells>
  <printOptions verticalCentered="1"/>
  <pageMargins left="0.25" right="0.25" top="0.35" bottom="0.27" header="0.32" footer="0.26"/>
  <pageSetup fitToHeight="1" fitToWidth="1" orientation="landscape" paperSize="5" scale="65" r:id="rId2"/>
  <colBreaks count="1" manualBreakCount="1">
    <brk id="5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Environmental Protection,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Darling</dc:creator>
  <cp:keywords/>
  <dc:description/>
  <cp:lastModifiedBy>Chase, Beth</cp:lastModifiedBy>
  <cp:lastPrinted>2000-06-07T14:11:34Z</cp:lastPrinted>
  <dcterms:created xsi:type="dcterms:W3CDTF">1999-04-23T16:04:03Z</dcterms:created>
  <dcterms:modified xsi:type="dcterms:W3CDTF">2021-10-28T14:30:37Z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0x010100F1DC22C6256AAD4E81EDBB75C98646DB</vt:lpwstr>
  </property>
</Properties>
</file>